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55" windowWidth="27495" windowHeight="11445"/>
  </bookViews>
  <sheets>
    <sheet name="Rekapitulace stavby" sheetId="1" r:id="rId1"/>
    <sheet name="01 - VEDLEJŠÍ A OSTATNÍ N..." sheetId="2" r:id="rId2"/>
    <sheet name="02 - STAVEBNÍ PRÁCE" sheetId="3" r:id="rId3"/>
    <sheet name="03 - ZDRAVOTECHNIKA" sheetId="4" r:id="rId4"/>
    <sheet name="04 - ELEKTROINSTALACE" sheetId="5" r:id="rId5"/>
    <sheet name="05 - CHLAZENÍ" sheetId="6" r:id="rId6"/>
  </sheets>
  <definedNames>
    <definedName name="_xlnm._FilterDatabase" localSheetId="1" hidden="1">'01 - VEDLEJŠÍ A OSTATNÍ N...'!$C$120:$K$133</definedName>
    <definedName name="_xlnm._FilterDatabase" localSheetId="2" hidden="1">'02 - STAVEBNÍ PRÁCE'!$C$124:$K$179</definedName>
    <definedName name="_xlnm._FilterDatabase" localSheetId="3" hidden="1">'03 - ZDRAVOTECHNIKA'!$C$118:$K$137</definedName>
    <definedName name="_xlnm._FilterDatabase" localSheetId="4" hidden="1">'04 - ELEKTROINSTALACE'!$C$118:$K$167</definedName>
    <definedName name="_xlnm._FilterDatabase" localSheetId="5" hidden="1">'05 - CHLAZENÍ'!$C$117:$K$238</definedName>
    <definedName name="_xlnm.Print_Titles" localSheetId="1">'01 - VEDLEJŠÍ A OSTATNÍ N...'!$120:$120</definedName>
    <definedName name="_xlnm.Print_Titles" localSheetId="2">'02 - STAVEBNÍ PRÁCE'!$124:$124</definedName>
    <definedName name="_xlnm.Print_Titles" localSheetId="3">'03 - ZDRAVOTECHNIKA'!$118:$118</definedName>
    <definedName name="_xlnm.Print_Titles" localSheetId="4">'04 - ELEKTROINSTALACE'!$118:$118</definedName>
    <definedName name="_xlnm.Print_Titles" localSheetId="5">'05 - CHLAZENÍ'!$117:$117</definedName>
    <definedName name="_xlnm.Print_Titles" localSheetId="0">'Rekapitulace stavby'!$92:$92</definedName>
    <definedName name="_xlnm.Print_Area" localSheetId="1">'01 - VEDLEJŠÍ A OSTATNÍ N...'!$C$4:$J$39,'01 - VEDLEJŠÍ A OSTATNÍ N...'!$C$50:$J$76,'01 - VEDLEJŠÍ A OSTATNÍ N...'!$C$82:$J$102,'01 - VEDLEJŠÍ A OSTATNÍ N...'!$C$108:$K$133</definedName>
    <definedName name="_xlnm.Print_Area" localSheetId="2">'02 - STAVEBNÍ PRÁCE'!$C$4:$J$39,'02 - STAVEBNÍ PRÁCE'!$C$50:$J$76,'02 - STAVEBNÍ PRÁCE'!$C$82:$J$106,'02 - STAVEBNÍ PRÁCE'!$C$112:$K$179</definedName>
    <definedName name="_xlnm.Print_Area" localSheetId="3">'03 - ZDRAVOTECHNIKA'!$C$4:$J$39,'03 - ZDRAVOTECHNIKA'!$C$50:$J$76,'03 - ZDRAVOTECHNIKA'!$C$82:$J$100,'03 - ZDRAVOTECHNIKA'!$C$106:$K$137</definedName>
    <definedName name="_xlnm.Print_Area" localSheetId="4">'04 - ELEKTROINSTALACE'!$C$4:$J$39,'04 - ELEKTROINSTALACE'!$C$50:$J$76,'04 - ELEKTROINSTALACE'!$C$82:$J$100,'04 - ELEKTROINSTALACE'!$C$106:$K$167</definedName>
    <definedName name="_xlnm.Print_Area" localSheetId="5">'05 - CHLAZENÍ'!$C$4:$J$39,'05 - CHLAZENÍ'!$C$50:$J$76,'05 - CHLAZENÍ'!$C$82:$J$99,'05 - CHLAZENÍ'!$C$105:$K$238</definedName>
    <definedName name="_xlnm.Print_Area" localSheetId="0">'Rekapitulace stavby'!$D$4:$AO$76,'Rekapitulace stavby'!$C$82:$AQ$100</definedName>
  </definedNames>
  <calcPr calcId="144525"/>
</workbook>
</file>

<file path=xl/calcChain.xml><?xml version="1.0" encoding="utf-8"?>
<calcChain xmlns="http://schemas.openxmlformats.org/spreadsheetml/2006/main">
  <c r="J37" i="6" l="1"/>
  <c r="J36" i="6"/>
  <c r="AY99" i="1"/>
  <c r="J35" i="6"/>
  <c r="AX99" i="1"/>
  <c r="BI237" i="6"/>
  <c r="BH237" i="6"/>
  <c r="BG237" i="6"/>
  <c r="BF237" i="6"/>
  <c r="T237" i="6"/>
  <c r="R237" i="6"/>
  <c r="P237" i="6"/>
  <c r="BI236" i="6"/>
  <c r="BH236" i="6"/>
  <c r="BG236" i="6"/>
  <c r="BF236" i="6"/>
  <c r="T236" i="6"/>
  <c r="R236" i="6"/>
  <c r="P236" i="6"/>
  <c r="BI235" i="6"/>
  <c r="BH235" i="6"/>
  <c r="BG235" i="6"/>
  <c r="BF235" i="6"/>
  <c r="T235" i="6"/>
  <c r="R235" i="6"/>
  <c r="P235" i="6"/>
  <c r="BI234" i="6"/>
  <c r="BH234" i="6"/>
  <c r="BG234" i="6"/>
  <c r="BF234" i="6"/>
  <c r="T234" i="6"/>
  <c r="R234" i="6"/>
  <c r="P234" i="6"/>
  <c r="BI233" i="6"/>
  <c r="BH233" i="6"/>
  <c r="BG233" i="6"/>
  <c r="BF233" i="6"/>
  <c r="T233" i="6"/>
  <c r="R233" i="6"/>
  <c r="P233" i="6"/>
  <c r="BI232" i="6"/>
  <c r="BH232" i="6"/>
  <c r="BG232" i="6"/>
  <c r="BF232" i="6"/>
  <c r="T232" i="6"/>
  <c r="R232" i="6"/>
  <c r="P232" i="6"/>
  <c r="BI231" i="6"/>
  <c r="BH231" i="6"/>
  <c r="BG231" i="6"/>
  <c r="BF231" i="6"/>
  <c r="T231" i="6"/>
  <c r="R231" i="6"/>
  <c r="P231" i="6"/>
  <c r="BI230" i="6"/>
  <c r="BH230" i="6"/>
  <c r="BG230" i="6"/>
  <c r="BF230" i="6"/>
  <c r="T230" i="6"/>
  <c r="R230" i="6"/>
  <c r="P230" i="6"/>
  <c r="BI229" i="6"/>
  <c r="BH229" i="6"/>
  <c r="BG229" i="6"/>
  <c r="BF229" i="6"/>
  <c r="T229" i="6"/>
  <c r="R229" i="6"/>
  <c r="P229" i="6"/>
  <c r="BI228" i="6"/>
  <c r="BH228" i="6"/>
  <c r="BG228" i="6"/>
  <c r="BF228" i="6"/>
  <c r="T228" i="6"/>
  <c r="R228" i="6"/>
  <c r="P228" i="6"/>
  <c r="BI227" i="6"/>
  <c r="BH227" i="6"/>
  <c r="BG227" i="6"/>
  <c r="BF227" i="6"/>
  <c r="T227" i="6"/>
  <c r="R227" i="6"/>
  <c r="P227" i="6"/>
  <c r="BI225" i="6"/>
  <c r="BH225" i="6"/>
  <c r="BG225" i="6"/>
  <c r="BF225" i="6"/>
  <c r="T225" i="6"/>
  <c r="R225" i="6"/>
  <c r="P225" i="6"/>
  <c r="BI224" i="6"/>
  <c r="BH224" i="6"/>
  <c r="BG224" i="6"/>
  <c r="BF224" i="6"/>
  <c r="T224" i="6"/>
  <c r="R224" i="6"/>
  <c r="P224" i="6"/>
  <c r="BI223" i="6"/>
  <c r="BH223" i="6"/>
  <c r="BG223" i="6"/>
  <c r="BF223" i="6"/>
  <c r="T223" i="6"/>
  <c r="R223" i="6"/>
  <c r="P223" i="6"/>
  <c r="BI222" i="6"/>
  <c r="BH222" i="6"/>
  <c r="BG222" i="6"/>
  <c r="BF222" i="6"/>
  <c r="T222" i="6"/>
  <c r="R222" i="6"/>
  <c r="P222" i="6"/>
  <c r="BI221" i="6"/>
  <c r="BH221" i="6"/>
  <c r="BG221" i="6"/>
  <c r="BF221" i="6"/>
  <c r="T221" i="6"/>
  <c r="R221" i="6"/>
  <c r="P221" i="6"/>
  <c r="BI219" i="6"/>
  <c r="BH219" i="6"/>
  <c r="BG219" i="6"/>
  <c r="BF219" i="6"/>
  <c r="T219" i="6"/>
  <c r="R219" i="6"/>
  <c r="P219" i="6"/>
  <c r="BI218" i="6"/>
  <c r="BH218" i="6"/>
  <c r="BG218" i="6"/>
  <c r="BF218" i="6"/>
  <c r="T218" i="6"/>
  <c r="R218" i="6"/>
  <c r="P218" i="6"/>
  <c r="BI217" i="6"/>
  <c r="BH217" i="6"/>
  <c r="BG217" i="6"/>
  <c r="BF217" i="6"/>
  <c r="T217" i="6"/>
  <c r="R217" i="6"/>
  <c r="P217" i="6"/>
  <c r="BI216" i="6"/>
  <c r="BH216" i="6"/>
  <c r="BG216" i="6"/>
  <c r="BF216" i="6"/>
  <c r="T216" i="6"/>
  <c r="R216" i="6"/>
  <c r="P216" i="6"/>
  <c r="BI214" i="6"/>
  <c r="BH214" i="6"/>
  <c r="BG214" i="6"/>
  <c r="BF214" i="6"/>
  <c r="T214" i="6"/>
  <c r="R214" i="6"/>
  <c r="P214" i="6"/>
  <c r="BI213" i="6"/>
  <c r="BH213" i="6"/>
  <c r="BG213" i="6"/>
  <c r="BF213" i="6"/>
  <c r="T213" i="6"/>
  <c r="R213" i="6"/>
  <c r="P213" i="6"/>
  <c r="BI211" i="6"/>
  <c r="BH211" i="6"/>
  <c r="BG211" i="6"/>
  <c r="BF211" i="6"/>
  <c r="T211" i="6"/>
  <c r="R211" i="6"/>
  <c r="P211" i="6"/>
  <c r="BI210" i="6"/>
  <c r="BH210" i="6"/>
  <c r="BG210" i="6"/>
  <c r="BF210" i="6"/>
  <c r="T210" i="6"/>
  <c r="R210" i="6"/>
  <c r="P210" i="6"/>
  <c r="BI208" i="6"/>
  <c r="BH208" i="6"/>
  <c r="BG208" i="6"/>
  <c r="BF208" i="6"/>
  <c r="T208" i="6"/>
  <c r="R208" i="6"/>
  <c r="P208" i="6"/>
  <c r="BI207" i="6"/>
  <c r="BH207" i="6"/>
  <c r="BG207" i="6"/>
  <c r="BF207" i="6"/>
  <c r="T207" i="6"/>
  <c r="R207" i="6"/>
  <c r="P207" i="6"/>
  <c r="BI205" i="6"/>
  <c r="BH205" i="6"/>
  <c r="BG205" i="6"/>
  <c r="BF205" i="6"/>
  <c r="T205" i="6"/>
  <c r="R205" i="6"/>
  <c r="P205" i="6"/>
  <c r="BI204" i="6"/>
  <c r="BH204" i="6"/>
  <c r="BG204" i="6"/>
  <c r="BF204" i="6"/>
  <c r="T204" i="6"/>
  <c r="R204" i="6"/>
  <c r="P204" i="6"/>
  <c r="BI202" i="6"/>
  <c r="BH202" i="6"/>
  <c r="BG202" i="6"/>
  <c r="BF202" i="6"/>
  <c r="T202" i="6"/>
  <c r="R202" i="6"/>
  <c r="P202" i="6"/>
  <c r="BI201" i="6"/>
  <c r="BH201" i="6"/>
  <c r="BG201" i="6"/>
  <c r="BF201" i="6"/>
  <c r="T201" i="6"/>
  <c r="R201" i="6"/>
  <c r="P201" i="6"/>
  <c r="BI199" i="6"/>
  <c r="BH199" i="6"/>
  <c r="BG199" i="6"/>
  <c r="BF199" i="6"/>
  <c r="T199" i="6"/>
  <c r="R199" i="6"/>
  <c r="P199" i="6"/>
  <c r="BI198" i="6"/>
  <c r="BH198" i="6"/>
  <c r="BG198" i="6"/>
  <c r="BF198" i="6"/>
  <c r="T198" i="6"/>
  <c r="R198" i="6"/>
  <c r="P198" i="6"/>
  <c r="BI196" i="6"/>
  <c r="BH196" i="6"/>
  <c r="BG196" i="6"/>
  <c r="BF196" i="6"/>
  <c r="T196" i="6"/>
  <c r="R196" i="6"/>
  <c r="P196" i="6"/>
  <c r="BI195" i="6"/>
  <c r="BH195" i="6"/>
  <c r="BG195" i="6"/>
  <c r="BF195" i="6"/>
  <c r="T195" i="6"/>
  <c r="R195" i="6"/>
  <c r="P195" i="6"/>
  <c r="BI193" i="6"/>
  <c r="BH193" i="6"/>
  <c r="BG193" i="6"/>
  <c r="BF193" i="6"/>
  <c r="T193" i="6"/>
  <c r="R193" i="6"/>
  <c r="P193" i="6"/>
  <c r="BI192" i="6"/>
  <c r="BH192" i="6"/>
  <c r="BG192" i="6"/>
  <c r="BF192" i="6"/>
  <c r="T192" i="6"/>
  <c r="R192" i="6"/>
  <c r="P192" i="6"/>
  <c r="BI190" i="6"/>
  <c r="BH190" i="6"/>
  <c r="BG190" i="6"/>
  <c r="BF190" i="6"/>
  <c r="T190" i="6"/>
  <c r="R190" i="6"/>
  <c r="P190" i="6"/>
  <c r="BI189" i="6"/>
  <c r="BH189" i="6"/>
  <c r="BG189" i="6"/>
  <c r="BF189" i="6"/>
  <c r="T189" i="6"/>
  <c r="R189" i="6"/>
  <c r="P189" i="6"/>
  <c r="BI187" i="6"/>
  <c r="BH187" i="6"/>
  <c r="BG187" i="6"/>
  <c r="BF187" i="6"/>
  <c r="T187" i="6"/>
  <c r="R187" i="6"/>
  <c r="P187" i="6"/>
  <c r="BI186" i="6"/>
  <c r="BH186" i="6"/>
  <c r="BG186" i="6"/>
  <c r="BF186" i="6"/>
  <c r="T186" i="6"/>
  <c r="R186" i="6"/>
  <c r="P186" i="6"/>
  <c r="BI184" i="6"/>
  <c r="BH184" i="6"/>
  <c r="BG184" i="6"/>
  <c r="BF184" i="6"/>
  <c r="T184" i="6"/>
  <c r="R184" i="6"/>
  <c r="P184" i="6"/>
  <c r="BI183" i="6"/>
  <c r="BH183" i="6"/>
  <c r="BG183" i="6"/>
  <c r="BF183" i="6"/>
  <c r="T183" i="6"/>
  <c r="R183" i="6"/>
  <c r="P183" i="6"/>
  <c r="BI181" i="6"/>
  <c r="BH181" i="6"/>
  <c r="BG181" i="6"/>
  <c r="BF181" i="6"/>
  <c r="T181" i="6"/>
  <c r="R181" i="6"/>
  <c r="P181" i="6"/>
  <c r="BI180" i="6"/>
  <c r="BH180" i="6"/>
  <c r="BG180" i="6"/>
  <c r="BF180" i="6"/>
  <c r="T180" i="6"/>
  <c r="R180" i="6"/>
  <c r="P180" i="6"/>
  <c r="BI178" i="6"/>
  <c r="BH178" i="6"/>
  <c r="BG178" i="6"/>
  <c r="BF178" i="6"/>
  <c r="T178" i="6"/>
  <c r="R178" i="6"/>
  <c r="P178" i="6"/>
  <c r="BI177" i="6"/>
  <c r="BH177" i="6"/>
  <c r="BG177" i="6"/>
  <c r="BF177" i="6"/>
  <c r="T177" i="6"/>
  <c r="R177" i="6"/>
  <c r="P177" i="6"/>
  <c r="BI175" i="6"/>
  <c r="BH175" i="6"/>
  <c r="BG175" i="6"/>
  <c r="BF175" i="6"/>
  <c r="T175" i="6"/>
  <c r="R175" i="6"/>
  <c r="P175" i="6"/>
  <c r="BI174" i="6"/>
  <c r="BH174" i="6"/>
  <c r="BG174" i="6"/>
  <c r="BF174" i="6"/>
  <c r="T174" i="6"/>
  <c r="R174" i="6"/>
  <c r="P174" i="6"/>
  <c r="BI172" i="6"/>
  <c r="BH172" i="6"/>
  <c r="BG172" i="6"/>
  <c r="BF172" i="6"/>
  <c r="T172" i="6"/>
  <c r="R172" i="6"/>
  <c r="P172" i="6"/>
  <c r="BI171" i="6"/>
  <c r="BH171" i="6"/>
  <c r="BG171" i="6"/>
  <c r="BF171" i="6"/>
  <c r="T171" i="6"/>
  <c r="R171" i="6"/>
  <c r="P171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0" i="6"/>
  <c r="BH160" i="6"/>
  <c r="BG160" i="6"/>
  <c r="BF160" i="6"/>
  <c r="T160" i="6"/>
  <c r="R160" i="6"/>
  <c r="P160" i="6"/>
  <c r="BI159" i="6"/>
  <c r="BH159" i="6"/>
  <c r="BG159" i="6"/>
  <c r="BF159" i="6"/>
  <c r="T159" i="6"/>
  <c r="R159" i="6"/>
  <c r="P159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5" i="6"/>
  <c r="BH155" i="6"/>
  <c r="BG155" i="6"/>
  <c r="BF155" i="6"/>
  <c r="T155" i="6"/>
  <c r="R155" i="6"/>
  <c r="P155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BI123" i="6"/>
  <c r="BH123" i="6"/>
  <c r="BG123" i="6"/>
  <c r="BF123" i="6"/>
  <c r="T123" i="6"/>
  <c r="R123" i="6"/>
  <c r="P123" i="6"/>
  <c r="BI121" i="6"/>
  <c r="BH121" i="6"/>
  <c r="BG121" i="6"/>
  <c r="BF121" i="6"/>
  <c r="T121" i="6"/>
  <c r="R121" i="6"/>
  <c r="P121" i="6"/>
  <c r="J115" i="6"/>
  <c r="J114" i="6"/>
  <c r="F114" i="6"/>
  <c r="F112" i="6"/>
  <c r="E110" i="6"/>
  <c r="J92" i="6"/>
  <c r="J91" i="6"/>
  <c r="F91" i="6"/>
  <c r="F89" i="6"/>
  <c r="E87" i="6"/>
  <c r="J18" i="6"/>
  <c r="E18" i="6"/>
  <c r="F92" i="6" s="1"/>
  <c r="J17" i="6"/>
  <c r="J12" i="6"/>
  <c r="J112" i="6"/>
  <c r="E7" i="6"/>
  <c r="E85" i="6" s="1"/>
  <c r="J37" i="5"/>
  <c r="J36" i="5"/>
  <c r="AY98" i="1"/>
  <c r="J35" i="5"/>
  <c r="AX98" i="1"/>
  <c r="BI167" i="5"/>
  <c r="BH167" i="5"/>
  <c r="BG167" i="5"/>
  <c r="BF167" i="5"/>
  <c r="T167" i="5"/>
  <c r="R167" i="5"/>
  <c r="P167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J116" i="5"/>
  <c r="J115" i="5"/>
  <c r="F115" i="5"/>
  <c r="F113" i="5"/>
  <c r="E111" i="5"/>
  <c r="J92" i="5"/>
  <c r="J91" i="5"/>
  <c r="F91" i="5"/>
  <c r="F89" i="5"/>
  <c r="E87" i="5"/>
  <c r="J18" i="5"/>
  <c r="E18" i="5"/>
  <c r="F116" i="5"/>
  <c r="J17" i="5"/>
  <c r="J12" i="5"/>
  <c r="J113" i="5" s="1"/>
  <c r="E7" i="5"/>
  <c r="E85" i="5" s="1"/>
  <c r="J37" i="4"/>
  <c r="J36" i="4"/>
  <c r="AY97" i="1"/>
  <c r="J35" i="4"/>
  <c r="AX97" i="1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R126" i="4"/>
  <c r="P126" i="4"/>
  <c r="BI124" i="4"/>
  <c r="BH124" i="4"/>
  <c r="BG124" i="4"/>
  <c r="BF124" i="4"/>
  <c r="T124" i="4"/>
  <c r="R124" i="4"/>
  <c r="P124" i="4"/>
  <c r="BI122" i="4"/>
  <c r="BH122" i="4"/>
  <c r="BG122" i="4"/>
  <c r="BF122" i="4"/>
  <c r="T122" i="4"/>
  <c r="R122" i="4"/>
  <c r="P122" i="4"/>
  <c r="J116" i="4"/>
  <c r="J115" i="4"/>
  <c r="F115" i="4"/>
  <c r="F113" i="4"/>
  <c r="E111" i="4"/>
  <c r="J92" i="4"/>
  <c r="J91" i="4"/>
  <c r="F91" i="4"/>
  <c r="F89" i="4"/>
  <c r="E87" i="4"/>
  <c r="J18" i="4"/>
  <c r="E18" i="4"/>
  <c r="F116" i="4" s="1"/>
  <c r="J17" i="4"/>
  <c r="J12" i="4"/>
  <c r="J89" i="4" s="1"/>
  <c r="E7" i="4"/>
  <c r="E109" i="4" s="1"/>
  <c r="J37" i="3"/>
  <c r="J36" i="3"/>
  <c r="AY96" i="1"/>
  <c r="J35" i="3"/>
  <c r="AX96" i="1"/>
  <c r="BI175" i="3"/>
  <c r="BH175" i="3"/>
  <c r="BG175" i="3"/>
  <c r="BF175" i="3"/>
  <c r="T175" i="3"/>
  <c r="T174" i="3"/>
  <c r="R175" i="3"/>
  <c r="R174" i="3"/>
  <c r="P175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T155" i="3" s="1"/>
  <c r="R156" i="3"/>
  <c r="R155" i="3" s="1"/>
  <c r="P156" i="3"/>
  <c r="P155" i="3" s="1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T127" i="3"/>
  <c r="R128" i="3"/>
  <c r="R127" i="3"/>
  <c r="P128" i="3"/>
  <c r="P127" i="3" s="1"/>
  <c r="J122" i="3"/>
  <c r="J121" i="3"/>
  <c r="F121" i="3"/>
  <c r="F119" i="3"/>
  <c r="E117" i="3"/>
  <c r="J92" i="3"/>
  <c r="J91" i="3"/>
  <c r="F91" i="3"/>
  <c r="F89" i="3"/>
  <c r="E87" i="3"/>
  <c r="J18" i="3"/>
  <c r="E18" i="3"/>
  <c r="F92" i="3" s="1"/>
  <c r="J17" i="3"/>
  <c r="J12" i="3"/>
  <c r="J89" i="3" s="1"/>
  <c r="E7" i="3"/>
  <c r="E115" i="3"/>
  <c r="J37" i="2"/>
  <c r="J36" i="2"/>
  <c r="AY95" i="1" s="1"/>
  <c r="J35" i="2"/>
  <c r="AX95" i="1" s="1"/>
  <c r="BI133" i="2"/>
  <c r="BH133" i="2"/>
  <c r="BG133" i="2"/>
  <c r="BF133" i="2"/>
  <c r="T133" i="2"/>
  <c r="T132" i="2" s="1"/>
  <c r="R133" i="2"/>
  <c r="R132" i="2" s="1"/>
  <c r="P133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T125" i="2" s="1"/>
  <c r="R126" i="2"/>
  <c r="R125" i="2" s="1"/>
  <c r="P126" i="2"/>
  <c r="P125" i="2" s="1"/>
  <c r="BI124" i="2"/>
  <c r="BH124" i="2"/>
  <c r="BG124" i="2"/>
  <c r="BF124" i="2"/>
  <c r="T124" i="2"/>
  <c r="T123" i="2" s="1"/>
  <c r="R124" i="2"/>
  <c r="R123" i="2" s="1"/>
  <c r="P124" i="2"/>
  <c r="P123" i="2"/>
  <c r="J118" i="2"/>
  <c r="J117" i="2"/>
  <c r="F117" i="2"/>
  <c r="F115" i="2"/>
  <c r="E113" i="2"/>
  <c r="J92" i="2"/>
  <c r="J91" i="2"/>
  <c r="F91" i="2"/>
  <c r="F89" i="2"/>
  <c r="E87" i="2"/>
  <c r="J18" i="2"/>
  <c r="E18" i="2"/>
  <c r="F118" i="2"/>
  <c r="J17" i="2"/>
  <c r="J12" i="2"/>
  <c r="J89" i="2"/>
  <c r="E7" i="2"/>
  <c r="E111" i="2" s="1"/>
  <c r="L90" i="1"/>
  <c r="AM90" i="1"/>
  <c r="AM89" i="1"/>
  <c r="L89" i="1"/>
  <c r="AM87" i="1"/>
  <c r="L87" i="1"/>
  <c r="L85" i="1"/>
  <c r="L84" i="1"/>
  <c r="J237" i="6"/>
  <c r="J235" i="6"/>
  <c r="BK234" i="6"/>
  <c r="J233" i="6"/>
  <c r="BK232" i="6"/>
  <c r="J232" i="6"/>
  <c r="J231" i="6"/>
  <c r="BK230" i="6"/>
  <c r="BK229" i="6"/>
  <c r="BK228" i="6"/>
  <c r="BK227" i="6"/>
  <c r="BK225" i="6"/>
  <c r="J225" i="6"/>
  <c r="BK224" i="6"/>
  <c r="J223" i="6"/>
  <c r="BK222" i="6"/>
  <c r="J221" i="6"/>
  <c r="BK219" i="6"/>
  <c r="BK218" i="6"/>
  <c r="BK217" i="6"/>
  <c r="BK216" i="6"/>
  <c r="J216" i="6"/>
  <c r="BK214" i="6"/>
  <c r="J213" i="6"/>
  <c r="J208" i="6"/>
  <c r="J205" i="6"/>
  <c r="BK204" i="6"/>
  <c r="J199" i="6"/>
  <c r="BK195" i="6"/>
  <c r="BK192" i="6"/>
  <c r="BK189" i="6"/>
  <c r="J177" i="6"/>
  <c r="BK175" i="6"/>
  <c r="J169" i="6"/>
  <c r="BK166" i="6"/>
  <c r="BK162" i="6"/>
  <c r="BK156" i="6"/>
  <c r="BK147" i="6"/>
  <c r="BK143" i="6"/>
  <c r="J128" i="6"/>
  <c r="J127" i="6"/>
  <c r="J162" i="5"/>
  <c r="BK157" i="5"/>
  <c r="BK153" i="5"/>
  <c r="J150" i="5"/>
  <c r="BK148" i="5"/>
  <c r="BK145" i="5"/>
  <c r="J137" i="5"/>
  <c r="J129" i="5"/>
  <c r="BK127" i="5"/>
  <c r="BK133" i="4"/>
  <c r="J172" i="3"/>
  <c r="BK170" i="3"/>
  <c r="BK167" i="3"/>
  <c r="BK164" i="3"/>
  <c r="J152" i="3"/>
  <c r="J148" i="3"/>
  <c r="BK147" i="3"/>
  <c r="BK145" i="3"/>
  <c r="BK141" i="3"/>
  <c r="J137" i="3"/>
  <c r="BK131" i="3"/>
  <c r="J131" i="2"/>
  <c r="J129" i="2"/>
  <c r="BK128" i="2"/>
  <c r="BK126" i="2"/>
  <c r="J124" i="2"/>
  <c r="BK237" i="6"/>
  <c r="BK236" i="6"/>
  <c r="J236" i="6"/>
  <c r="BK235" i="6"/>
  <c r="J234" i="6"/>
  <c r="BK233" i="6"/>
  <c r="BK231" i="6"/>
  <c r="J230" i="6"/>
  <c r="J229" i="6"/>
  <c r="J228" i="6"/>
  <c r="J227" i="6"/>
  <c r="J224" i="6"/>
  <c r="J222" i="6"/>
  <c r="BK221" i="6"/>
  <c r="J219" i="6"/>
  <c r="J218" i="6"/>
  <c r="J217" i="6"/>
  <c r="J214" i="6"/>
  <c r="BK213" i="6"/>
  <c r="J211" i="6"/>
  <c r="J210" i="6"/>
  <c r="BK208" i="6"/>
  <c r="BK205" i="6"/>
  <c r="BK202" i="6"/>
  <c r="J198" i="6"/>
  <c r="J196" i="6"/>
  <c r="J190" i="6"/>
  <c r="J186" i="6"/>
  <c r="BK183" i="6"/>
  <c r="J180" i="6"/>
  <c r="J175" i="6"/>
  <c r="J171" i="6"/>
  <c r="J156" i="6"/>
  <c r="BK153" i="6"/>
  <c r="BK149" i="6"/>
  <c r="BK141" i="6"/>
  <c r="BK140" i="6"/>
  <c r="BK137" i="6"/>
  <c r="BK135" i="6"/>
  <c r="BK132" i="6"/>
  <c r="BK127" i="6"/>
  <c r="BK124" i="6"/>
  <c r="BK163" i="5"/>
  <c r="BK162" i="5"/>
  <c r="J152" i="5"/>
  <c r="J151" i="5"/>
  <c r="BK149" i="5"/>
  <c r="J148" i="5"/>
  <c r="BK144" i="5"/>
  <c r="BK142" i="5"/>
  <c r="J140" i="5"/>
  <c r="BK132" i="5"/>
  <c r="BK128" i="5"/>
  <c r="J126" i="5"/>
  <c r="BK125" i="5"/>
  <c r="J124" i="5"/>
  <c r="J122" i="5"/>
  <c r="BK129" i="4"/>
  <c r="BK126" i="4"/>
  <c r="J175" i="3"/>
  <c r="J171" i="3"/>
  <c r="BK169" i="3"/>
  <c r="BK161" i="3"/>
  <c r="BK154" i="3"/>
  <c r="BK148" i="3"/>
  <c r="BK135" i="3"/>
  <c r="J131" i="3"/>
  <c r="J128" i="3"/>
  <c r="BK211" i="6"/>
  <c r="BK207" i="6"/>
  <c r="J204" i="6"/>
  <c r="J202" i="6"/>
  <c r="J201" i="6"/>
  <c r="BK199" i="6"/>
  <c r="BK198" i="6"/>
  <c r="BK196" i="6"/>
  <c r="J195" i="6"/>
  <c r="J193" i="6"/>
  <c r="J192" i="6"/>
  <c r="J189" i="6"/>
  <c r="J187" i="6"/>
  <c r="BK184" i="6"/>
  <c r="BK181" i="6"/>
  <c r="BK180" i="6"/>
  <c r="BK178" i="6"/>
  <c r="J172" i="6"/>
  <c r="J165" i="6"/>
  <c r="J160" i="6"/>
  <c r="BK159" i="6"/>
  <c r="J157" i="6"/>
  <c r="BK155" i="6"/>
  <c r="BK151" i="6"/>
  <c r="BK139" i="6"/>
  <c r="J131" i="6"/>
  <c r="BK129" i="6"/>
  <c r="BK123" i="6"/>
  <c r="BK164" i="5"/>
  <c r="J161" i="5"/>
  <c r="BK159" i="5"/>
  <c r="J154" i="5"/>
  <c r="BK152" i="5"/>
  <c r="J146" i="5"/>
  <c r="J141" i="5"/>
  <c r="BK140" i="5"/>
  <c r="BK138" i="5"/>
  <c r="J128" i="5"/>
  <c r="J127" i="5"/>
  <c r="BK122" i="5"/>
  <c r="BK173" i="3"/>
  <c r="J169" i="3"/>
  <c r="BK168" i="3"/>
  <c r="J167" i="3"/>
  <c r="J166" i="3"/>
  <c r="J147" i="3"/>
  <c r="J142" i="3"/>
  <c r="BK140" i="3"/>
  <c r="BK139" i="3"/>
  <c r="J134" i="3"/>
  <c r="J133" i="3"/>
  <c r="BK129" i="2"/>
  <c r="BK210" i="6"/>
  <c r="J207" i="6"/>
  <c r="BK201" i="6"/>
  <c r="BK193" i="6"/>
  <c r="BK187" i="6"/>
  <c r="BK186" i="6"/>
  <c r="J181" i="6"/>
  <c r="J178" i="6"/>
  <c r="J174" i="6"/>
  <c r="BK169" i="6"/>
  <c r="BK168" i="6"/>
  <c r="J166" i="6"/>
  <c r="BK163" i="6"/>
  <c r="BK160" i="6"/>
  <c r="J159" i="6"/>
  <c r="J155" i="6"/>
  <c r="J148" i="6"/>
  <c r="BK144" i="6"/>
  <c r="J137" i="6"/>
  <c r="J167" i="5"/>
  <c r="J159" i="5"/>
  <c r="BK154" i="5"/>
  <c r="BK147" i="5"/>
  <c r="BK143" i="5"/>
  <c r="J138" i="5"/>
  <c r="J135" i="5"/>
  <c r="BK129" i="5"/>
  <c r="BK123" i="5"/>
  <c r="BK137" i="4"/>
  <c r="J133" i="4"/>
  <c r="BK131" i="4"/>
  <c r="J129" i="4"/>
  <c r="BK128" i="4"/>
  <c r="J126" i="4"/>
  <c r="BK124" i="4"/>
  <c r="J122" i="4"/>
  <c r="J168" i="3"/>
  <c r="J165" i="3"/>
  <c r="J159" i="3"/>
  <c r="J156" i="3"/>
  <c r="BK152" i="3"/>
  <c r="J151" i="3"/>
  <c r="J150" i="3"/>
  <c r="J145" i="3"/>
  <c r="BK143" i="3"/>
  <c r="J140" i="3"/>
  <c r="BK138" i="3"/>
  <c r="BK137" i="3"/>
  <c r="J132" i="3"/>
  <c r="BK133" i="2"/>
  <c r="BK131" i="2"/>
  <c r="BK223" i="6"/>
  <c r="BK190" i="6"/>
  <c r="J184" i="6"/>
  <c r="J183" i="6"/>
  <c r="BK172" i="6"/>
  <c r="J168" i="6"/>
  <c r="J162" i="6"/>
  <c r="BK157" i="6"/>
  <c r="J153" i="6"/>
  <c r="BK152" i="6"/>
  <c r="J151" i="6"/>
  <c r="J144" i="6"/>
  <c r="J140" i="6"/>
  <c r="BK136" i="6"/>
  <c r="J135" i="6"/>
  <c r="J133" i="6"/>
  <c r="J124" i="6"/>
  <c r="J121" i="6"/>
  <c r="BK167" i="5"/>
  <c r="BK165" i="5"/>
  <c r="J164" i="5"/>
  <c r="J163" i="5"/>
  <c r="J156" i="5"/>
  <c r="J155" i="5"/>
  <c r="BK151" i="5"/>
  <c r="J147" i="5"/>
  <c r="BK146" i="5"/>
  <c r="J145" i="5"/>
  <c r="J139" i="5"/>
  <c r="BK137" i="5"/>
  <c r="BK136" i="5"/>
  <c r="J132" i="5"/>
  <c r="J130" i="5"/>
  <c r="BK130" i="4"/>
  <c r="J124" i="4"/>
  <c r="BK122" i="4"/>
  <c r="BK172" i="3"/>
  <c r="BK165" i="3"/>
  <c r="BK163" i="3"/>
  <c r="BK159" i="3"/>
  <c r="J154" i="3"/>
  <c r="BK151" i="3"/>
  <c r="BK150" i="3"/>
  <c r="BK144" i="3"/>
  <c r="BK142" i="3"/>
  <c r="J141" i="3"/>
  <c r="J139" i="3"/>
  <c r="BK136" i="3"/>
  <c r="J135" i="3"/>
  <c r="J130" i="2"/>
  <c r="J128" i="2"/>
  <c r="J126" i="2"/>
  <c r="AS94" i="1"/>
  <c r="BK177" i="6"/>
  <c r="BK174" i="6"/>
  <c r="BK171" i="6"/>
  <c r="BK165" i="6"/>
  <c r="J163" i="6"/>
  <c r="J152" i="6"/>
  <c r="J149" i="6"/>
  <c r="J147" i="6"/>
  <c r="J145" i="6"/>
  <c r="J143" i="6"/>
  <c r="J141" i="6"/>
  <c r="J139" i="6"/>
  <c r="J136" i="6"/>
  <c r="BK133" i="6"/>
  <c r="BK131" i="6"/>
  <c r="J129" i="6"/>
  <c r="BK128" i="6"/>
  <c r="J125" i="6"/>
  <c r="J123" i="6"/>
  <c r="J165" i="5"/>
  <c r="BK161" i="5"/>
  <c r="J160" i="5"/>
  <c r="J157" i="5"/>
  <c r="J153" i="5"/>
  <c r="BK150" i="5"/>
  <c r="J144" i="5"/>
  <c r="J143" i="5"/>
  <c r="BK141" i="5"/>
  <c r="BK139" i="5"/>
  <c r="BK134" i="5"/>
  <c r="BK133" i="5"/>
  <c r="J131" i="5"/>
  <c r="BK130" i="5"/>
  <c r="J123" i="5"/>
  <c r="J128" i="4"/>
  <c r="BK148" i="6"/>
  <c r="J132" i="6"/>
  <c r="BK125" i="6"/>
  <c r="BK121" i="6"/>
  <c r="BK160" i="5"/>
  <c r="J149" i="5"/>
  <c r="J142" i="5"/>
  <c r="BK135" i="5"/>
  <c r="BK131" i="5"/>
  <c r="J125" i="5"/>
  <c r="BK124" i="5"/>
  <c r="J137" i="4"/>
  <c r="J135" i="4"/>
  <c r="BK132" i="4"/>
  <c r="J130" i="4"/>
  <c r="J173" i="3"/>
  <c r="BK171" i="3"/>
  <c r="J163" i="3"/>
  <c r="J143" i="3"/>
  <c r="J138" i="3"/>
  <c r="BK134" i="3"/>
  <c r="BK124" i="2"/>
  <c r="BK145" i="6"/>
  <c r="BK156" i="5"/>
  <c r="BK155" i="5"/>
  <c r="J136" i="5"/>
  <c r="J134" i="5"/>
  <c r="J133" i="5"/>
  <c r="BK126" i="5"/>
  <c r="BK135" i="4"/>
  <c r="J132" i="4"/>
  <c r="J131" i="4"/>
  <c r="BK175" i="3"/>
  <c r="J170" i="3"/>
  <c r="BK166" i="3"/>
  <c r="J164" i="3"/>
  <c r="J161" i="3"/>
  <c r="BK156" i="3"/>
  <c r="J144" i="3"/>
  <c r="J136" i="3"/>
  <c r="BK133" i="3"/>
  <c r="BK132" i="3"/>
  <c r="BK128" i="3"/>
  <c r="J133" i="2"/>
  <c r="BK130" i="2"/>
  <c r="P127" i="2" l="1"/>
  <c r="P122" i="2"/>
  <c r="P121" i="2"/>
  <c r="AU95" i="1"/>
  <c r="BK130" i="3"/>
  <c r="J130" i="3"/>
  <c r="J99" i="3"/>
  <c r="T158" i="3"/>
  <c r="BK134" i="4"/>
  <c r="J134" i="4"/>
  <c r="J99" i="4"/>
  <c r="BK158" i="5"/>
  <c r="BK120" i="5" s="1"/>
  <c r="J120" i="5" s="1"/>
  <c r="J97" i="5" s="1"/>
  <c r="J158" i="5"/>
  <c r="J99" i="5"/>
  <c r="BK149" i="3"/>
  <c r="J149" i="3" s="1"/>
  <c r="J100" i="3" s="1"/>
  <c r="T162" i="3"/>
  <c r="P134" i="4"/>
  <c r="T121" i="5"/>
  <c r="R130" i="3"/>
  <c r="P158" i="3"/>
  <c r="R134" i="4"/>
  <c r="R120" i="4" s="1"/>
  <c r="R119" i="4" s="1"/>
  <c r="BK121" i="5"/>
  <c r="P130" i="3"/>
  <c r="P126" i="3"/>
  <c r="P162" i="3"/>
  <c r="P121" i="4"/>
  <c r="P120" i="4" s="1"/>
  <c r="P119" i="4" s="1"/>
  <c r="AU97" i="1" s="1"/>
  <c r="P158" i="5"/>
  <c r="T149" i="3"/>
  <c r="BK158" i="3"/>
  <c r="T121" i="4"/>
  <c r="P121" i="5"/>
  <c r="P120" i="5" s="1"/>
  <c r="P119" i="5" s="1"/>
  <c r="AU98" i="1" s="1"/>
  <c r="R127" i="2"/>
  <c r="R122" i="2"/>
  <c r="R121" i="2"/>
  <c r="T130" i="3"/>
  <c r="T126" i="3" s="1"/>
  <c r="R158" i="3"/>
  <c r="R121" i="4"/>
  <c r="T158" i="5"/>
  <c r="BK127" i="2"/>
  <c r="J127" i="2"/>
  <c r="J100" i="2" s="1"/>
  <c r="P149" i="3"/>
  <c r="R162" i="3"/>
  <c r="BK121" i="4"/>
  <c r="J121" i="4"/>
  <c r="J98" i="4"/>
  <c r="T134" i="4"/>
  <c r="R158" i="5"/>
  <c r="P120" i="6"/>
  <c r="P119" i="6" s="1"/>
  <c r="P118" i="6" s="1"/>
  <c r="AU99" i="1" s="1"/>
  <c r="T127" i="2"/>
  <c r="T122" i="2"/>
  <c r="T121" i="2"/>
  <c r="R149" i="3"/>
  <c r="R126" i="3" s="1"/>
  <c r="BK162" i="3"/>
  <c r="J162" i="3" s="1"/>
  <c r="J104" i="3" s="1"/>
  <c r="R121" i="5"/>
  <c r="R120" i="5" s="1"/>
  <c r="R119" i="5" s="1"/>
  <c r="BK120" i="6"/>
  <c r="J120" i="6"/>
  <c r="J98" i="6" s="1"/>
  <c r="R120" i="6"/>
  <c r="R119" i="6"/>
  <c r="R118" i="6"/>
  <c r="T120" i="6"/>
  <c r="T119" i="6"/>
  <c r="T118" i="6"/>
  <c r="E85" i="2"/>
  <c r="F92" i="2"/>
  <c r="J115" i="2"/>
  <c r="BE129" i="2"/>
  <c r="E85" i="3"/>
  <c r="BE137" i="3"/>
  <c r="BE145" i="3"/>
  <c r="BE154" i="3"/>
  <c r="BE165" i="3"/>
  <c r="BE169" i="3"/>
  <c r="E85" i="4"/>
  <c r="F92" i="4"/>
  <c r="BE128" i="4"/>
  <c r="BE129" i="4"/>
  <c r="BE130" i="5"/>
  <c r="BE139" i="5"/>
  <c r="J89" i="6"/>
  <c r="BE121" i="6"/>
  <c r="BE123" i="6"/>
  <c r="BE124" i="6"/>
  <c r="BE125" i="6"/>
  <c r="BE131" i="2"/>
  <c r="BK123" i="2"/>
  <c r="J123" i="2"/>
  <c r="J98" i="2"/>
  <c r="BK125" i="2"/>
  <c r="J125" i="2" s="1"/>
  <c r="J99" i="2" s="1"/>
  <c r="BE133" i="3"/>
  <c r="BE135" i="3"/>
  <c r="BE141" i="3"/>
  <c r="BE170" i="3"/>
  <c r="BE126" i="5"/>
  <c r="BE141" i="5"/>
  <c r="BE145" i="5"/>
  <c r="BE147" i="5"/>
  <c r="BE152" i="5"/>
  <c r="BE157" i="5"/>
  <c r="BE133" i="6"/>
  <c r="BE151" i="6"/>
  <c r="BE155" i="6"/>
  <c r="BE159" i="6"/>
  <c r="BE160" i="6"/>
  <c r="BE122" i="4"/>
  <c r="BE132" i="4"/>
  <c r="BE133" i="4"/>
  <c r="F92" i="5"/>
  <c r="BE136" i="5"/>
  <c r="BE154" i="5"/>
  <c r="BE155" i="5"/>
  <c r="BE167" i="5"/>
  <c r="F115" i="6"/>
  <c r="BE148" i="6"/>
  <c r="BE162" i="6"/>
  <c r="BE168" i="6"/>
  <c r="BE175" i="6"/>
  <c r="BE124" i="2"/>
  <c r="BE133" i="2"/>
  <c r="J119" i="3"/>
  <c r="BE140" i="3"/>
  <c r="BE147" i="3"/>
  <c r="BE168" i="3"/>
  <c r="BK155" i="3"/>
  <c r="J155" i="3"/>
  <c r="J101" i="3"/>
  <c r="BE137" i="4"/>
  <c r="BE122" i="5"/>
  <c r="BE135" i="5"/>
  <c r="BE143" i="5"/>
  <c r="BE153" i="5"/>
  <c r="E108" i="6"/>
  <c r="BE127" i="6"/>
  <c r="BE166" i="6"/>
  <c r="BE169" i="6"/>
  <c r="BE171" i="6"/>
  <c r="BE181" i="6"/>
  <c r="BE130" i="2"/>
  <c r="BK132" i="2"/>
  <c r="J132" i="2"/>
  <c r="J101" i="2"/>
  <c r="BE131" i="3"/>
  <c r="BE138" i="3"/>
  <c r="BE139" i="3"/>
  <c r="BE142" i="3"/>
  <c r="BE148" i="3"/>
  <c r="BE161" i="3"/>
  <c r="BE166" i="3"/>
  <c r="BE167" i="3"/>
  <c r="BE175" i="3"/>
  <c r="BK127" i="3"/>
  <c r="J127" i="3" s="1"/>
  <c r="J98" i="3" s="1"/>
  <c r="J113" i="4"/>
  <c r="E109" i="5"/>
  <c r="BE127" i="5"/>
  <c r="BE133" i="5"/>
  <c r="BE140" i="5"/>
  <c r="BE144" i="5"/>
  <c r="BE146" i="5"/>
  <c r="BE148" i="5"/>
  <c r="BE150" i="5"/>
  <c r="BE156" i="5"/>
  <c r="BE164" i="5"/>
  <c r="BE132" i="6"/>
  <c r="BE141" i="6"/>
  <c r="BE156" i="6"/>
  <c r="BE165" i="6"/>
  <c r="BE180" i="6"/>
  <c r="BE189" i="6"/>
  <c r="BE193" i="6"/>
  <c r="BE196" i="6"/>
  <c r="BE202" i="6"/>
  <c r="BE204" i="6"/>
  <c r="BE208" i="6"/>
  <c r="BE128" i="2"/>
  <c r="F122" i="3"/>
  <c r="BE132" i="3"/>
  <c r="BK174" i="3"/>
  <c r="J174" i="3"/>
  <c r="J105" i="3" s="1"/>
  <c r="J89" i="5"/>
  <c r="BE129" i="5"/>
  <c r="BE137" i="5"/>
  <c r="BE149" i="5"/>
  <c r="BE151" i="5"/>
  <c r="BE162" i="5"/>
  <c r="BE165" i="5"/>
  <c r="BE128" i="6"/>
  <c r="BE136" i="6"/>
  <c r="BE143" i="6"/>
  <c r="BE144" i="6"/>
  <c r="BE149" i="6"/>
  <c r="BE152" i="6"/>
  <c r="BE153" i="6"/>
  <c r="BE163" i="6"/>
  <c r="BE177" i="6"/>
  <c r="BE183" i="6"/>
  <c r="BE186" i="6"/>
  <c r="BE187" i="6"/>
  <c r="BE190" i="6"/>
  <c r="BE205" i="6"/>
  <c r="BE214" i="6"/>
  <c r="BE216" i="6"/>
  <c r="BE126" i="2"/>
  <c r="BE134" i="3"/>
  <c r="BE136" i="3"/>
  <c r="BE143" i="3"/>
  <c r="BE151" i="3"/>
  <c r="BE152" i="3"/>
  <c r="BE156" i="3"/>
  <c r="BE164" i="3"/>
  <c r="BE172" i="3"/>
  <c r="BE173" i="3"/>
  <c r="BE131" i="4"/>
  <c r="BE135" i="4"/>
  <c r="BE134" i="5"/>
  <c r="BE138" i="5"/>
  <c r="BE161" i="5"/>
  <c r="BE145" i="6"/>
  <c r="BE147" i="6"/>
  <c r="BE172" i="6"/>
  <c r="BE174" i="6"/>
  <c r="BE178" i="6"/>
  <c r="BE184" i="6"/>
  <c r="BE192" i="6"/>
  <c r="BE195" i="6"/>
  <c r="BE199" i="6"/>
  <c r="BE201" i="6"/>
  <c r="BE210" i="6"/>
  <c r="BE222" i="6"/>
  <c r="BE225" i="6"/>
  <c r="BE228" i="6"/>
  <c r="BE233" i="6"/>
  <c r="BE234" i="6"/>
  <c r="BE237" i="6"/>
  <c r="BE128" i="3"/>
  <c r="BE144" i="3"/>
  <c r="BE150" i="3"/>
  <c r="BE159" i="3"/>
  <c r="BE163" i="3"/>
  <c r="BE171" i="3"/>
  <c r="BE124" i="4"/>
  <c r="BE126" i="4"/>
  <c r="BE130" i="4"/>
  <c r="BE123" i="5"/>
  <c r="BE124" i="5"/>
  <c r="BE125" i="5"/>
  <c r="BE128" i="5"/>
  <c r="BE131" i="5"/>
  <c r="BE132" i="5"/>
  <c r="BE142" i="5"/>
  <c r="BE159" i="5"/>
  <c r="BE160" i="5"/>
  <c r="BE163" i="5"/>
  <c r="BE129" i="6"/>
  <c r="BE131" i="6"/>
  <c r="BE135" i="6"/>
  <c r="BE137" i="6"/>
  <c r="BE139" i="6"/>
  <c r="BE140" i="6"/>
  <c r="BE157" i="6"/>
  <c r="BE198" i="6"/>
  <c r="BE207" i="6"/>
  <c r="BE211" i="6"/>
  <c r="BE213" i="6"/>
  <c r="BE217" i="6"/>
  <c r="BE218" i="6"/>
  <c r="BE219" i="6"/>
  <c r="BE221" i="6"/>
  <c r="BE223" i="6"/>
  <c r="BE224" i="6"/>
  <c r="BE227" i="6"/>
  <c r="BE229" i="6"/>
  <c r="BE230" i="6"/>
  <c r="BE231" i="6"/>
  <c r="BE232" i="6"/>
  <c r="BE235" i="6"/>
  <c r="BE236" i="6"/>
  <c r="F36" i="3"/>
  <c r="BC96" i="1"/>
  <c r="F36" i="5"/>
  <c r="BC98" i="1" s="1"/>
  <c r="F35" i="3"/>
  <c r="BB96" i="1" s="1"/>
  <c r="F34" i="6"/>
  <c r="BA99" i="1" s="1"/>
  <c r="F34" i="2"/>
  <c r="BA95" i="1" s="1"/>
  <c r="J34" i="3"/>
  <c r="AW96" i="1" s="1"/>
  <c r="F37" i="2"/>
  <c r="BD95" i="1" s="1"/>
  <c r="F35" i="2"/>
  <c r="BB95" i="1" s="1"/>
  <c r="F37" i="4"/>
  <c r="BD97" i="1" s="1"/>
  <c r="F36" i="4"/>
  <c r="BC97" i="1" s="1"/>
  <c r="F34" i="3"/>
  <c r="BA96" i="1" s="1"/>
  <c r="F35" i="4"/>
  <c r="BB97" i="1" s="1"/>
  <c r="F36" i="6"/>
  <c r="BC99" i="1" s="1"/>
  <c r="J34" i="4"/>
  <c r="AW97" i="1" s="1"/>
  <c r="F34" i="4"/>
  <c r="BA97" i="1" s="1"/>
  <c r="F37" i="6"/>
  <c r="BD99" i="1" s="1"/>
  <c r="F35" i="5"/>
  <c r="BB98" i="1" s="1"/>
  <c r="J34" i="5"/>
  <c r="AW98" i="1" s="1"/>
  <c r="J34" i="6"/>
  <c r="AW99" i="1" s="1"/>
  <c r="J34" i="2"/>
  <c r="AW95" i="1" s="1"/>
  <c r="F36" i="2"/>
  <c r="BC95" i="1" s="1"/>
  <c r="F34" i="5"/>
  <c r="BA98" i="1" s="1"/>
  <c r="F37" i="5"/>
  <c r="BD98" i="1" s="1"/>
  <c r="F35" i="6"/>
  <c r="BB99" i="1" s="1"/>
  <c r="F37" i="3"/>
  <c r="BD96" i="1" s="1"/>
  <c r="P157" i="3" l="1"/>
  <c r="P125" i="3"/>
  <c r="AU96" i="1"/>
  <c r="R157" i="3"/>
  <c r="R125" i="3"/>
  <c r="BK157" i="3"/>
  <c r="BK125" i="3" s="1"/>
  <c r="J125" i="3" s="1"/>
  <c r="J96" i="3" s="1"/>
  <c r="J157" i="3"/>
  <c r="J102" i="3" s="1"/>
  <c r="T120" i="4"/>
  <c r="T119" i="4"/>
  <c r="T120" i="5"/>
  <c r="T119" i="5"/>
  <c r="T157" i="3"/>
  <c r="T125" i="3"/>
  <c r="BK122" i="2"/>
  <c r="BK121" i="2" s="1"/>
  <c r="J121" i="2" s="1"/>
  <c r="J96" i="2" s="1"/>
  <c r="BK126" i="3"/>
  <c r="BK120" i="4"/>
  <c r="J120" i="4" s="1"/>
  <c r="J97" i="4" s="1"/>
  <c r="J121" i="5"/>
  <c r="J98" i="5"/>
  <c r="BK119" i="5"/>
  <c r="J119" i="5"/>
  <c r="J96" i="5"/>
  <c r="J158" i="3"/>
  <c r="J103" i="3" s="1"/>
  <c r="BK119" i="6"/>
  <c r="J119" i="6"/>
  <c r="J97" i="6"/>
  <c r="J33" i="5"/>
  <c r="AV98" i="1"/>
  <c r="AT98" i="1"/>
  <c r="F33" i="3"/>
  <c r="AZ96" i="1" s="1"/>
  <c r="F33" i="5"/>
  <c r="AZ98" i="1" s="1"/>
  <c r="BC94" i="1"/>
  <c r="AY94" i="1"/>
  <c r="BA94" i="1"/>
  <c r="AW94" i="1"/>
  <c r="AK30" i="1"/>
  <c r="J33" i="4"/>
  <c r="AV97" i="1" s="1"/>
  <c r="AT97" i="1" s="1"/>
  <c r="F33" i="2"/>
  <c r="AZ95" i="1"/>
  <c r="F33" i="4"/>
  <c r="AZ97" i="1"/>
  <c r="BD94" i="1"/>
  <c r="W33" i="1" s="1"/>
  <c r="J33" i="6"/>
  <c r="AV99" i="1" s="1"/>
  <c r="AT99" i="1" s="1"/>
  <c r="BB94" i="1"/>
  <c r="W31" i="1"/>
  <c r="J33" i="2"/>
  <c r="AV95" i="1"/>
  <c r="AT95" i="1"/>
  <c r="J33" i="3"/>
  <c r="AV96" i="1" s="1"/>
  <c r="AT96" i="1" s="1"/>
  <c r="F33" i="6"/>
  <c r="AZ99" i="1" s="1"/>
  <c r="AU94" i="1"/>
  <c r="J126" i="3" l="1"/>
  <c r="J97" i="3" s="1"/>
  <c r="BK119" i="4"/>
  <c r="J119" i="4"/>
  <c r="J122" i="2"/>
  <c r="J97" i="2"/>
  <c r="BK118" i="6"/>
  <c r="J118" i="6"/>
  <c r="J96" i="6" s="1"/>
  <c r="AZ94" i="1"/>
  <c r="W29" i="1"/>
  <c r="J30" i="2"/>
  <c r="AG95" i="1"/>
  <c r="AN95" i="1"/>
  <c r="AX94" i="1"/>
  <c r="W32" i="1"/>
  <c r="W30" i="1"/>
  <c r="J30" i="5"/>
  <c r="AG98" i="1"/>
  <c r="AN98" i="1"/>
  <c r="J30" i="3"/>
  <c r="AG96" i="1"/>
  <c r="AN96" i="1"/>
  <c r="J30" i="4"/>
  <c r="AG97" i="1" s="1"/>
  <c r="AN97" i="1" s="1"/>
  <c r="J96" i="4" l="1"/>
  <c r="J39" i="2"/>
  <c r="J39" i="3"/>
  <c r="J39" i="4"/>
  <c r="J39" i="5"/>
  <c r="J30" i="6"/>
  <c r="AG99" i="1" s="1"/>
  <c r="AN99" i="1" s="1"/>
  <c r="AV94" i="1"/>
  <c r="AK29" i="1"/>
  <c r="J39" i="6" l="1"/>
  <c r="AT94" i="1"/>
  <c r="AG94" i="1"/>
  <c r="AN94" i="1" s="1"/>
  <c r="AK26" i="1" l="1"/>
  <c r="AK35" i="1" s="1"/>
</calcChain>
</file>

<file path=xl/sharedStrings.xml><?xml version="1.0" encoding="utf-8"?>
<sst xmlns="http://schemas.openxmlformats.org/spreadsheetml/2006/main" count="3872" uniqueCount="782">
  <si>
    <t>Export Komplet</t>
  </si>
  <si>
    <t/>
  </si>
  <si>
    <t>2.0</t>
  </si>
  <si>
    <t>ZAMOK</t>
  </si>
  <si>
    <t>False</t>
  </si>
  <si>
    <t>{00881269-dc78-4ae2-b6b9-5603f828d205}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</si>
  <si>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</si>
  <si>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</si>
  <si>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</si>
  <si>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</si>
  <si>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</si>
  <si>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</si>
  <si>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</si>
  <si>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</si>
  <si>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09_2019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</si>
  <si>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</si>
  <si>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</si>
  <si>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Hanspaulka - doplnění chlazení do půdní vestavby</t>
  </si>
  <si>
    <t>KSO:</t>
  </si>
  <si>
    <t>CC-CZ:</t>
  </si>
  <si>
    <t>Místo:</t>
  </si>
  <si>
    <t xml:space="preserve">Sušická č.p. 1000/29,  Praha 6 - Dejvice </t>
  </si>
  <si>
    <t>Datum:</t>
  </si>
  <si>
    <t>17. 10. 2019</t>
  </si>
  <si>
    <t>Zadavatel:</t>
  </si>
  <si>
    <t>IČ:</t>
  </si>
  <si>
    <t>Městská část Praha 6</t>
  </si>
  <si>
    <t>DIČ:</t>
  </si>
  <si>
    <t>Uchazeč:</t>
  </si>
  <si>
    <t>Vyplň údaj</t>
  </si>
  <si>
    <t>Projektant:</t>
  </si>
  <si>
    <t>QUADRA PROJECT s.r.o.</t>
  </si>
  <si>
    <t>True</t>
  </si>
  <si>
    <t>Zpracovatel:</t>
  </si>
  <si>
    <t>Vladimír Mrázek</t>
  </si>
  <si>
    <t>Poznámka:</t>
  </si>
  <si>
    <t>Soupis prací je sestaven s využitím položek Cenové soustavy ÚRS (cenová úroveň 2019/I.). Cenové a technické podmínky položek Cenové soustavy ÚRS, které nejsou uvedeny v soupisu prací (informace z tzv. úvodních částí katalogů) jsou neomezeně dálkově k dispozici na www.cs-urs.cz. Položky soupisu prací, které nemají ve sloupci „Cenová soustava“ veden žádný údaj, nepochází z Cenové soustavy ÚRS._x000D__x000D_
_x000D__x000D_
Soupis prací je zpracován v rozsahu a podrobnosti projektu . Součástí položek uvedených ve výkazu výměr jsou veškeré s nimi spojené práce, které jsou zapotřebí pro provedení kompletní dodávky díla, a to i když nejsou zvlášť  uvedeny ve výkazu výměr. To znamená, že veškeré položky patrné z výkazů, výkresů a technických zpráv je třeba v nabídkové ceně doplnit a ocenit jako kompletně vykonané práce vč materiálu, nářadí a strojů nutných k práci, i když tyto nejsou ve výkazu výměr vypsány zvlášť. V případě, že má zhotovitel pochyby ohledně plánovaných položek ve výkazech, výkresech a technických zprávách, má za povinnost toto sdělit před odevzdáním nabídkové ceny. Po odevzdání nebude brán na zhotovitelem požadované položky navíc zřetel. Výkaz výměr neslouží jako podklad pro objednávky materiálu v rámci dodávky stavby. Veškeré výrobky, pokud jsou uvedeny, jsou uvedeny pouze jako referenční, obecně určující standard, technické parametry, požadované vlastnosti.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</si>
  <si>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</si>
  <si>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</si>
  <si>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</si>
  <si>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</si>
  <si>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</si>
  <si>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</si>
  <si>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</si>
  <si>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</si>
  <si>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</si>
  <si>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</si>
  <si>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</si>
  <si>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</si>
  <si>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</si>
  <si>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</si>
  <si>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</si>
  <si>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</si>
  <si>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</si>
  <si>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</si>
  <si>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</si>
  <si>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</si>
  <si>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</si>
  <si>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</si>
  <si>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</si>
  <si>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</si>
  <si>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</si>
  <si>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</si>
  <si>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</si>
  <si>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</si>
  <si>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</si>
  <si>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</si>
  <si>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</si>
  <si>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</si>
  <si>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</si>
  <si>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</si>
  <si>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</si>
  <si>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</si>
  <si>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</si>
  <si>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</si>
  <si>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</si>
  <si>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</si>
  <si>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</si>
  <si>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</si>
  <si>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</si>
  <si>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</si>
  <si>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</si>
  <si>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</si>
  <si>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VEDLEJŠÍ A OSTATNÍ NÁKLADY</t>
  </si>
  <si>
    <t>STA</t>
  </si>
  <si>
    <t>1</t>
  </si>
  <si>
    <t>{e61b25ab-5cf0-4295-b871-32f92b949990}</t>
  </si>
  <si>
    <t>2</t>
  </si>
  <si>
    <t>02</t>
  </si>
  <si>
    <t>STAVEBNÍ PRÁCE</t>
  </si>
  <si>
    <t>{78e0f81b-37f9-4cb5-be86-91af7fc525a4}</t>
  </si>
  <si>
    <t>03</t>
  </si>
  <si>
    <t>ZDRAVOTECHNIKA</t>
  </si>
  <si>
    <t>{62e1a9b2-2d38-4c32-a032-68b334f898d9}</t>
  </si>
  <si>
    <t>04</t>
  </si>
  <si>
    <t>ELEKTROINSTALACE</t>
  </si>
  <si>
    <t>{c318acd3-3cf6-43b7-9ece-1c210ced4b83}</t>
  </si>
  <si>
    <t>05</t>
  </si>
  <si>
    <t>CHLAZENÍ</t>
  </si>
  <si>
    <t>{7c243b43-892e-4c8d-b185-60a5fad09e50}</t>
  </si>
  <si>
    <t>KRYCÍ LIST SOUPISU PRACÍ</t>
  </si>
  <si>
    <t>Objekt:</t>
  </si>
  <si>
    <t>01 - VEDLEJŠÍ A OSTATNÍ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</si>
  <si>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</si>
  <si>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</si>
  <si>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</si>
  <si>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</si>
  <si>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</si>
  <si>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</si>
  <si>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</si>
  <si>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</si>
  <si>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</si>
  <si>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</si>
  <si>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</si>
  <si>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</si>
  <si>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</si>
  <si>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</si>
  <si>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</si>
  <si>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</si>
  <si>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</si>
  <si>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</si>
  <si>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</si>
  <si>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</si>
  <si>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</si>
  <si>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</si>
  <si>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</si>
  <si>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</si>
  <si>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</si>
  <si>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</si>
  <si>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</si>
  <si>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</si>
  <si>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</si>
  <si>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</si>
  <si>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013254000</t>
  </si>
  <si>
    <t>Dokumentace skutečného provedení stavby</t>
  </si>
  <si>
    <t>soubor</t>
  </si>
  <si>
    <t>CS ÚRS 2019 01</t>
  </si>
  <si>
    <t>1024</t>
  </si>
  <si>
    <t>-1965741430</t>
  </si>
  <si>
    <t>VRN3</t>
  </si>
  <si>
    <t>Zařízení staveniště</t>
  </si>
  <si>
    <t>030001000</t>
  </si>
  <si>
    <t>-507360395</t>
  </si>
  <si>
    <t>VRN4</t>
  </si>
  <si>
    <t>Inženýrská činnost</t>
  </si>
  <si>
    <t>3</t>
  </si>
  <si>
    <t>041403000</t>
  </si>
  <si>
    <t>Koordinátor BOZP na staveništi</t>
  </si>
  <si>
    <t>1842869270</t>
  </si>
  <si>
    <t>4</t>
  </si>
  <si>
    <t>042503000</t>
  </si>
  <si>
    <t>Plán BOZP na staveništi</t>
  </si>
  <si>
    <t>633802290</t>
  </si>
  <si>
    <t>04320301</t>
  </si>
  <si>
    <t>Měření hluku od chlazení, vč protokolu - interier</t>
  </si>
  <si>
    <t>-915586665</t>
  </si>
  <si>
    <t>6</t>
  </si>
  <si>
    <t>04320302</t>
  </si>
  <si>
    <t>Měření hluku od chlazení, vč protokolu - exterier</t>
  </si>
  <si>
    <t>-633627417</t>
  </si>
  <si>
    <t>VRN7</t>
  </si>
  <si>
    <t>Provozní vlivy</t>
  </si>
  <si>
    <t>7</t>
  </si>
  <si>
    <t>071103000</t>
  </si>
  <si>
    <t>Provoz investora</t>
  </si>
  <si>
    <t>-2020766191</t>
  </si>
  <si>
    <t>02 - STAVEBNÍ PRÁCE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</si>
  <si>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</si>
  <si>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</si>
  <si>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</si>
  <si>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</si>
  <si>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</si>
  <si>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</si>
  <si>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763 - Konstrukce suché výstavby</t>
  </si>
  <si>
    <t xml:space="preserve">    767 - Konstrukce zámečnické</t>
  </si>
  <si>
    <t xml:space="preserve">    784 - Dokončovací práce - malby a tapety</t>
  </si>
  <si>
    <t>HSV</t>
  </si>
  <si>
    <t>Práce a dodávky HSV</t>
  </si>
  <si>
    <t>Úpravy povrchů, podlahy a osazování výplní</t>
  </si>
  <si>
    <t>631311131</t>
  </si>
  <si>
    <t>Doplnění dosavadních mazanin betonem prostým plochy do 1 m2 tloušťky přes 80 mm</t>
  </si>
  <si>
    <t>m3</t>
  </si>
  <si>
    <t>-1816316394</t>
  </si>
  <si>
    <t>VV</t>
  </si>
  <si>
    <t>+0,5*0,5*0,10*3</t>
  </si>
  <si>
    <t>9</t>
  </si>
  <si>
    <t>Ostatní konstrukce a práce, bourání</t>
  </si>
  <si>
    <t>940001</t>
  </si>
  <si>
    <t>Ochranná opatření - zakrývání podlah v nutném rozsahu</t>
  </si>
  <si>
    <t>-1585388638</t>
  </si>
  <si>
    <t>941111111</t>
  </si>
  <si>
    <t>Montáž lešení řadového trubkového lehkého s podlahami zatížení do 200 kg/m2 š do 0,9 m v do 10 m</t>
  </si>
  <si>
    <t>m2</t>
  </si>
  <si>
    <t>125001633</t>
  </si>
  <si>
    <t>941111211</t>
  </si>
  <si>
    <t>Příplatek k lešení řadovému trubkovému lehkému s podlahami š 0,9 m v 10 m za první a ZKD den použití</t>
  </si>
  <si>
    <t>1180750809</t>
  </si>
  <si>
    <t>941111811</t>
  </si>
  <si>
    <t>Demontáž lešení řadového trubkového lehkého s podlahami zatížení do 200 kg/m2 š do 0,9 m v do 10 m</t>
  </si>
  <si>
    <t>1386687043</t>
  </si>
  <si>
    <t>949101111</t>
  </si>
  <si>
    <t>Lešení pomocné pro objekty pozemních staveb s lešeňovou podlahou v do 1,9 m zatížení do 150 kg/m2</t>
  </si>
  <si>
    <t>1823489284</t>
  </si>
  <si>
    <t>952901111</t>
  </si>
  <si>
    <t>Vyčištění budov bytové a občanské výstavby při výšce podlaží do 4 m</t>
  </si>
  <si>
    <t>-1657172524</t>
  </si>
  <si>
    <t>8</t>
  </si>
  <si>
    <t>95399001</t>
  </si>
  <si>
    <t>SR - přemístění reproduktoru školního rozhlasu - podrobný popis - viz LEGENDA PŘÍPRAVNÝCH PRACÍ</t>
  </si>
  <si>
    <t>kus</t>
  </si>
  <si>
    <t>1122875840</t>
  </si>
  <si>
    <t>95399002</t>
  </si>
  <si>
    <t>W - přemístění WIFI router školního internetu - podrobný popis - viz LEGENDA PŘÍPRAVNÝCH PRACÍ</t>
  </si>
  <si>
    <t>16769364</t>
  </si>
  <si>
    <t>10</t>
  </si>
  <si>
    <t>95399003</t>
  </si>
  <si>
    <t>T - přemístění televize - podrobný popis - viz LEGENDA PŘÍPRAVNÝCH PRACÍ</t>
  </si>
  <si>
    <t>-43284738</t>
  </si>
  <si>
    <t>11</t>
  </si>
  <si>
    <t>95399004</t>
  </si>
  <si>
    <t>Montáž akustické clony</t>
  </si>
  <si>
    <t>-578957573</t>
  </si>
  <si>
    <t>12</t>
  </si>
  <si>
    <t>M</t>
  </si>
  <si>
    <t>5531001</t>
  </si>
  <si>
    <t>AC - akustická clona - 7250/2000 mm - dodávka vč všech systémových detailů a povrchové úpravy - podrobný popis - viz LEGENDA PŘÍPRAVNÝCH PRACÍ</t>
  </si>
  <si>
    <t>284988572</t>
  </si>
  <si>
    <t>13</t>
  </si>
  <si>
    <t>5531002</t>
  </si>
  <si>
    <t>AC - akustická clona s plnými dveřmi - 2770/2000 mm - dodávka vč všech systémových detailů a povrchové úpravy - podrobný popis - viz LEGENDA PŘÍPRAVNÝCH PRACÍi - podrobný popis - viz LEGENDA PŘÍPRAVNÝCH PRACÍ</t>
  </si>
  <si>
    <t>804820741</t>
  </si>
  <si>
    <t>14</t>
  </si>
  <si>
    <t>95399005</t>
  </si>
  <si>
    <t>Montáž detektoru</t>
  </si>
  <si>
    <t>-30712189</t>
  </si>
  <si>
    <t>5532001</t>
  </si>
  <si>
    <t>CO2 - detektor oxidu uhličitého s alarmem, teploměrem a vlhkoměrem - podrobný popis - viz LEGENDA PŘÍPRAVNÝCH PRACÍ</t>
  </si>
  <si>
    <t>1682092714</t>
  </si>
  <si>
    <t>16</t>
  </si>
  <si>
    <t>965042121</t>
  </si>
  <si>
    <t>Bourání podkladů pod dlažby nebo mazanin betonových tl do 100 mm pl do 1 m2</t>
  </si>
  <si>
    <t>-634438333</t>
  </si>
  <si>
    <t>+0,10*0,5*0,5*3</t>
  </si>
  <si>
    <t>17</t>
  </si>
  <si>
    <t>965049111</t>
  </si>
  <si>
    <t>Příplatek k bourání betonových mazanin za bourání mazanin se svařovanou sítí tl do 100 mm</t>
  </si>
  <si>
    <t>244932234</t>
  </si>
  <si>
    <t>18</t>
  </si>
  <si>
    <t>971052361</t>
  </si>
  <si>
    <t>Vybourání nebo prorážení otvorů v ŽB příčkách a zdech pl do 0,09 m2 tl do 600 mm</t>
  </si>
  <si>
    <t>1813954815</t>
  </si>
  <si>
    <t>997</t>
  </si>
  <si>
    <t>Přesun sutě</t>
  </si>
  <si>
    <t>19</t>
  </si>
  <si>
    <t>997013213</t>
  </si>
  <si>
    <t>Vnitrostaveništní doprava suti a vybouraných hmot pro budovy v do 12 m ručně</t>
  </si>
  <si>
    <t>t</t>
  </si>
  <si>
    <t>-734180941</t>
  </si>
  <si>
    <t>20</t>
  </si>
  <si>
    <t>997013501</t>
  </si>
  <si>
    <t>Odvoz suti a vybouraných hmot na skládku do 1 km se složením</t>
  </si>
  <si>
    <t>-1910826817</t>
  </si>
  <si>
    <t>997013509</t>
  </si>
  <si>
    <t>Příplatek k odvozu suti a vybouraných hmot na skládku ZKD 1 km přes 1 km (+ 30 km)</t>
  </si>
  <si>
    <t>1346935586</t>
  </si>
  <si>
    <t>P</t>
  </si>
  <si>
    <t>Poznámka k položce:_x000D_
Indexováno v jednotkové ceně</t>
  </si>
  <si>
    <t>22</t>
  </si>
  <si>
    <t>997013831</t>
  </si>
  <si>
    <t>Poplatek za uložení na skládce (skládkovné) stavebního odpadu směsného kód odpadu 170 904</t>
  </si>
  <si>
    <t>-284837641</t>
  </si>
  <si>
    <t>998</t>
  </si>
  <si>
    <t>Přesun hmot</t>
  </si>
  <si>
    <t>23</t>
  </si>
  <si>
    <t>998018002</t>
  </si>
  <si>
    <t>Přesun hmot ruční pro budovy v do 12 m</t>
  </si>
  <si>
    <t>-1391501925</t>
  </si>
  <si>
    <t>PSV</t>
  </si>
  <si>
    <t>Práce a dodávky PSV</t>
  </si>
  <si>
    <t>763</t>
  </si>
  <si>
    <t>Konstrukce suché výstavby</t>
  </si>
  <si>
    <t>24</t>
  </si>
  <si>
    <t>763161730</t>
  </si>
  <si>
    <t>SDK podkroví deska 1xH2 12,5 bez TI dvouvrstvá spodní kce profil CD+UD</t>
  </si>
  <si>
    <t>870223550</t>
  </si>
  <si>
    <t>+4,7*4,0</t>
  </si>
  <si>
    <t>25</t>
  </si>
  <si>
    <t>998763402</t>
  </si>
  <si>
    <t>Přesun hmot procentní pro sádrokartonové konstrukce v objektech v do 12 m</t>
  </si>
  <si>
    <t>%</t>
  </si>
  <si>
    <t>-2045629612</t>
  </si>
  <si>
    <t>767</t>
  </si>
  <si>
    <t>Konstrukce zámečnické</t>
  </si>
  <si>
    <t>26</t>
  </si>
  <si>
    <t>7671001</t>
  </si>
  <si>
    <t>Konstrukce pro akustickou zástěnu - montáž</t>
  </si>
  <si>
    <t>kg</t>
  </si>
  <si>
    <t>1292163352</t>
  </si>
  <si>
    <t>27</t>
  </si>
  <si>
    <t>553301</t>
  </si>
  <si>
    <t>Konstrukce pro akustickou zástěnu - dodávka vč všech systémových detailů a povrchové úpravy</t>
  </si>
  <si>
    <t>32</t>
  </si>
  <si>
    <t>-593222770</t>
  </si>
  <si>
    <t>28</t>
  </si>
  <si>
    <t>7671002</t>
  </si>
  <si>
    <t>Konstrukce pro chladící jednotky - montáž</t>
  </si>
  <si>
    <t>305534968</t>
  </si>
  <si>
    <t>29</t>
  </si>
  <si>
    <t>553302</t>
  </si>
  <si>
    <t>Konstrukce pro chladící jednotky - dodávka vč všech systémových detailů a povrchové úpravy</t>
  </si>
  <si>
    <t>1807865270</t>
  </si>
  <si>
    <t>30</t>
  </si>
  <si>
    <t>7672001</t>
  </si>
  <si>
    <t>Chemická kotva pro AKU stěnu - montáž</t>
  </si>
  <si>
    <t>1919361687</t>
  </si>
  <si>
    <t>31</t>
  </si>
  <si>
    <t>553303</t>
  </si>
  <si>
    <t>Chemická kotva pro AKU stěnu - dodávka vč všech systémových detailů</t>
  </si>
  <si>
    <t>-865144262</t>
  </si>
  <si>
    <t>7672002</t>
  </si>
  <si>
    <t>Chemická kotva pro VRV jednotky  - montáž</t>
  </si>
  <si>
    <t>-404223095</t>
  </si>
  <si>
    <t>33</t>
  </si>
  <si>
    <t>553304</t>
  </si>
  <si>
    <t>Chemická kotva pro VRV jednotky  - dodávka vč všech systémových detailů</t>
  </si>
  <si>
    <t>-2034046640</t>
  </si>
  <si>
    <t>34</t>
  </si>
  <si>
    <t>7673001</t>
  </si>
  <si>
    <t>Oplechování - montáž</t>
  </si>
  <si>
    <t>m</t>
  </si>
  <si>
    <t>1528015515</t>
  </si>
  <si>
    <t>35</t>
  </si>
  <si>
    <t>553401</t>
  </si>
  <si>
    <t>Lakovaný pozinkovaný plech tl.0,5mm, r.š. 650mm</t>
  </si>
  <si>
    <t>559642469</t>
  </si>
  <si>
    <t>36</t>
  </si>
  <si>
    <t>998767202</t>
  </si>
  <si>
    <t>Přesun hmot procentní pro zámečnické konstrukce v objektech v do 12 m</t>
  </si>
  <si>
    <t>135140075</t>
  </si>
  <si>
    <t>784</t>
  </si>
  <si>
    <t>Dokončovací práce - malby a tapety</t>
  </si>
  <si>
    <t>37</t>
  </si>
  <si>
    <t>7841001</t>
  </si>
  <si>
    <t>Doplnění malby</t>
  </si>
  <si>
    <t>1766867382</t>
  </si>
  <si>
    <t>+(7,2*3,3-1,5*1,5/2)*6+1,0*3,3*6+3,0*3,2</t>
  </si>
  <si>
    <t>+(6,8*3,2-1,5*1,5/2)*4+4,2*3,2+2,9*3,2+2,2*3,2+4,4*3,2+4,8*3,2+1,0*3,2</t>
  </si>
  <si>
    <t>Součet</t>
  </si>
  <si>
    <t>03 - ZDRAVOTECHNIKA</t>
  </si>
  <si>
    <t xml:space="preserve">    721 - Zdravotechnika - vnitřní kanalizace</t>
  </si>
  <si>
    <t xml:space="preserve">    790 - Ostatní</t>
  </si>
  <si>
    <t>721</t>
  </si>
  <si>
    <t>Zdravotechnika - vnitřní kanalizace</t>
  </si>
  <si>
    <t>721174025</t>
  </si>
  <si>
    <t>Potrubí kanalizační z PP odpadní DN 110 - D+M vč tvarovek</t>
  </si>
  <si>
    <t>-1556893855</t>
  </si>
  <si>
    <t>Poznámka k položce:_x000D_
vč tvarovek</t>
  </si>
  <si>
    <t>72117401</t>
  </si>
  <si>
    <t>Potrubí kanalizační z PP připojovací DN 32</t>
  </si>
  <si>
    <t>-1391267569</t>
  </si>
  <si>
    <t>721174042</t>
  </si>
  <si>
    <t>Potrubí kanalizační z PP připojovací DN 40</t>
  </si>
  <si>
    <t>1520427629</t>
  </si>
  <si>
    <t>7211909</t>
  </si>
  <si>
    <t>Napojení na stávajcí rozvody vč vysazení odboček, čištění a proplach stávajících rozvodů</t>
  </si>
  <si>
    <t>-1892402216</t>
  </si>
  <si>
    <t>7212265</t>
  </si>
  <si>
    <t>Zápachová uzávěrka podomítková - montáž</t>
  </si>
  <si>
    <t>-1006771991</t>
  </si>
  <si>
    <t>5624101</t>
  </si>
  <si>
    <t>Podomítkový sifon ke klimatizační jednotce s přídavnou mechanickou zápachovou uzávěrou (kuličkou) DN 20/32</t>
  </si>
  <si>
    <t>1620604143</t>
  </si>
  <si>
    <t>721274123</t>
  </si>
  <si>
    <t>Přivzdušňovací ventil vnitřní odpadních potrubí DN 100</t>
  </si>
  <si>
    <t>-341797277</t>
  </si>
  <si>
    <t>721290111</t>
  </si>
  <si>
    <t>Zkouška těsnosti potrubí kanalizace vodou do DN 125</t>
  </si>
  <si>
    <t>455030683</t>
  </si>
  <si>
    <t>998721202</t>
  </si>
  <si>
    <t>Přesun hmot procentní pro vnitřní kanalizace v objektech v do 12 m</t>
  </si>
  <si>
    <t>-1780061891</t>
  </si>
  <si>
    <t>790</t>
  </si>
  <si>
    <t>Ostatní</t>
  </si>
  <si>
    <t>790-101</t>
  </si>
  <si>
    <t xml:space="preserve">Stavební přípomoce </t>
  </si>
  <si>
    <t>-623964407</t>
  </si>
  <si>
    <t>Poznámka k položce:_x000D_
Cena zahrnuje komplexní náklady na tyto stavení činnosti včetně materiálu. Jedná se o vysekání drážek, průrazy, začištění a jiné drobné stavební činnosti, nejsou-li tyto již obsaženy v rozpočtu bouracích a stavebních prací.</t>
  </si>
  <si>
    <t>790-201</t>
  </si>
  <si>
    <t>Požární ucpávky</t>
  </si>
  <si>
    <t>-440904768</t>
  </si>
  <si>
    <t>04 - ELEKTROINSTALACE</t>
  </si>
  <si>
    <t xml:space="preserve">    741 - Elektroinstalace - silnoproud</t>
  </si>
  <si>
    <t xml:space="preserve">    749 - Elektromontáže - ostatní práce a konstrukce</t>
  </si>
  <si>
    <t>741</t>
  </si>
  <si>
    <t>Elektroinstalace - silnoproud</t>
  </si>
  <si>
    <t>741110022</t>
  </si>
  <si>
    <t>Montáž trubka plastová tuhá D přes 23 do 35 mm uložená pod omítku</t>
  </si>
  <si>
    <t>-624220248</t>
  </si>
  <si>
    <t>3411401</t>
  </si>
  <si>
    <t xml:space="preserve">Trubka ochr.4032LA /29 (INS-RML)T 25 ,šeda </t>
  </si>
  <si>
    <t>256</t>
  </si>
  <si>
    <t>64</t>
  </si>
  <si>
    <t>-845470908</t>
  </si>
  <si>
    <t>741110511</t>
  </si>
  <si>
    <t>Montáž lišta a kanálek vkládací šířky do 60 mm s víčkem</t>
  </si>
  <si>
    <t>993932886</t>
  </si>
  <si>
    <t>3411501</t>
  </si>
  <si>
    <t>Lišta ( LHD) 24/22 .</t>
  </si>
  <si>
    <t>-104746724</t>
  </si>
  <si>
    <t>3411502</t>
  </si>
  <si>
    <t>Lišta ( LHD) 40/40 .</t>
  </si>
  <si>
    <t>-888442622</t>
  </si>
  <si>
    <t>3411503</t>
  </si>
  <si>
    <t>Lišta ( LHD) 60/40 .</t>
  </si>
  <si>
    <t>1374250592</t>
  </si>
  <si>
    <t>3411504</t>
  </si>
  <si>
    <t>Lišta NIEDAX, příchytky</t>
  </si>
  <si>
    <t>-1743820303</t>
  </si>
  <si>
    <t>741112061</t>
  </si>
  <si>
    <t>Montáž krabice přístrojová zapuštěná plastová kruhová</t>
  </si>
  <si>
    <t>-308187496</t>
  </si>
  <si>
    <t>3413101</t>
  </si>
  <si>
    <t>Krabice ACIDUR 21A /IP54</t>
  </si>
  <si>
    <t>698258780</t>
  </si>
  <si>
    <t>3413102</t>
  </si>
  <si>
    <t>Krabice rozboč /IP44</t>
  </si>
  <si>
    <t>-786827727</t>
  </si>
  <si>
    <t>741112071</t>
  </si>
  <si>
    <t>Montáž krabice přístrojová lištová plast jednoduchá</t>
  </si>
  <si>
    <t>1830831099</t>
  </si>
  <si>
    <t>3413103</t>
  </si>
  <si>
    <t>Krabice lištová přístrojová,  KPL</t>
  </si>
  <si>
    <t>-545614078</t>
  </si>
  <si>
    <t>741120301</t>
  </si>
  <si>
    <t>Montáž vodič Cu izolovaný plný a laněný s PVC pláštěm žíla 0,55-16 mm2 pevně (CY, CHAH-R(V))</t>
  </si>
  <si>
    <t>-2046716955</t>
  </si>
  <si>
    <t>3411201</t>
  </si>
  <si>
    <t>CYY 6 zž</t>
  </si>
  <si>
    <t>-1930167207</t>
  </si>
  <si>
    <t>3411202</t>
  </si>
  <si>
    <t>CYA 10 zž</t>
  </si>
  <si>
    <t>1797742910</t>
  </si>
  <si>
    <t>741120303</t>
  </si>
  <si>
    <t>Montáž vodič Cu izolovaný plný a laněný s PVC pláštěm žíla 25-35 mm2 pevně (CY, CHAH-R(V))</t>
  </si>
  <si>
    <t>-18869372</t>
  </si>
  <si>
    <t>3411203</t>
  </si>
  <si>
    <t xml:space="preserve">CYA 25 </t>
  </si>
  <si>
    <t>841924687</t>
  </si>
  <si>
    <t>741122611</t>
  </si>
  <si>
    <t>Montáž kabel Cu plný kulatý žíla 3x1,5 až 6 mm2 uložený pevně (CYKY)</t>
  </si>
  <si>
    <t>-1410507755</t>
  </si>
  <si>
    <t>3411102</t>
  </si>
  <si>
    <t>CYKY 3Cx2.5</t>
  </si>
  <si>
    <t>-1703648760</t>
  </si>
  <si>
    <t>741122642</t>
  </si>
  <si>
    <t>Montáž kabel Cu plný kulatý žíla 5x4 až 6 mm2 uložený pevně (CYKY)</t>
  </si>
  <si>
    <t>1529002100</t>
  </si>
  <si>
    <t>3411103</t>
  </si>
  <si>
    <t>CYKY 5Cx4</t>
  </si>
  <si>
    <t>-866061591</t>
  </si>
  <si>
    <t>3411104</t>
  </si>
  <si>
    <t xml:space="preserve">CYKY 5Cx6 </t>
  </si>
  <si>
    <t>1144814380</t>
  </si>
  <si>
    <t>741130001</t>
  </si>
  <si>
    <t>Ukončení vodič izolovaný do 2,5mm2 v rozváděči nebo na přístroji</t>
  </si>
  <si>
    <t>1889200966</t>
  </si>
  <si>
    <t>741130006</t>
  </si>
  <si>
    <t>Ukončení vodič izolovaný do 16 mm2 v rozváděči nebo na přístroji</t>
  </si>
  <si>
    <t>1944430224</t>
  </si>
  <si>
    <t>741311004</t>
  </si>
  <si>
    <t>Montáž čidlo nástěnné se zapojením vodičů</t>
  </si>
  <si>
    <t>1801572099</t>
  </si>
  <si>
    <t>741313041</t>
  </si>
  <si>
    <t>Montáž zásuvka (polo)zapuštěná šroubové připojení 2P+PE se zapojením vodičů</t>
  </si>
  <si>
    <t>765001192</t>
  </si>
  <si>
    <t>3413201</t>
  </si>
  <si>
    <t>Zásuvka 230V/16A, Jedno zás.,clonky,</t>
  </si>
  <si>
    <t>-268458210</t>
  </si>
  <si>
    <t>741410003</t>
  </si>
  <si>
    <t>Montáž vodič uzemňovací drát nebo lano D do 10 mm na povrchu</t>
  </si>
  <si>
    <t>873705503</t>
  </si>
  <si>
    <t>3412101</t>
  </si>
  <si>
    <t>FeZn-Q8mm (uzemnění)</t>
  </si>
  <si>
    <t>1288758677</t>
  </si>
  <si>
    <t>3412102</t>
  </si>
  <si>
    <t>SS spojovací</t>
  </si>
  <si>
    <t>-1166787824</t>
  </si>
  <si>
    <t>3412103</t>
  </si>
  <si>
    <t>SP připojovací</t>
  </si>
  <si>
    <t>-1288621177</t>
  </si>
  <si>
    <t>3412104</t>
  </si>
  <si>
    <t>svorky WAGO,  273-403 3x1,5-4mm2</t>
  </si>
  <si>
    <t>-153934470</t>
  </si>
  <si>
    <t>741910412</t>
  </si>
  <si>
    <t>Montáž žlab kovový šířky do 100 mm bez víka</t>
  </si>
  <si>
    <t>-34398199</t>
  </si>
  <si>
    <t>3411601</t>
  </si>
  <si>
    <t>Kab. Žlab Zink, plech.  NKZN50/ 62  (podpěra)</t>
  </si>
  <si>
    <t>307720007</t>
  </si>
  <si>
    <t>3411602</t>
  </si>
  <si>
    <t>Žlab 50/125/kryt/plech zink (NKZIN)   (podpěra)</t>
  </si>
  <si>
    <t>1013184658</t>
  </si>
  <si>
    <t>741910421</t>
  </si>
  <si>
    <t>Montáž žlab kovový - uzavření víkem</t>
  </si>
  <si>
    <t>1418559685</t>
  </si>
  <si>
    <t>749</t>
  </si>
  <si>
    <t>Elektromontáže - ostatní práce a konstrukce</t>
  </si>
  <si>
    <t>219-01</t>
  </si>
  <si>
    <t xml:space="preserve">Drobný elektro instalační materiál </t>
  </si>
  <si>
    <t>1231898394</t>
  </si>
  <si>
    <t>38</t>
  </si>
  <si>
    <t>219-02</t>
  </si>
  <si>
    <t>Přepojení stávajícího zařízení , stáv. Elektroinstalace</t>
  </si>
  <si>
    <t>-1517354132</t>
  </si>
  <si>
    <t>39</t>
  </si>
  <si>
    <t>219-03</t>
  </si>
  <si>
    <t>Napojeni na stávajici zařizeni</t>
  </si>
  <si>
    <t>-2076283785</t>
  </si>
  <si>
    <t>40</t>
  </si>
  <si>
    <t>219-04</t>
  </si>
  <si>
    <t>Zkoušky zařízení před uvedením do provozu</t>
  </si>
  <si>
    <t>551966941</t>
  </si>
  <si>
    <t>41</t>
  </si>
  <si>
    <t>219-12</t>
  </si>
  <si>
    <t>Revize vč revizní zprávy</t>
  </si>
  <si>
    <t>-1642371513</t>
  </si>
  <si>
    <t>42</t>
  </si>
  <si>
    <t>219-21</t>
  </si>
  <si>
    <t>-1786942275</t>
  </si>
  <si>
    <t>43</t>
  </si>
  <si>
    <t>219-22</t>
  </si>
  <si>
    <t>Stavební přípomoce</t>
  </si>
  <si>
    <t>-144483896</t>
  </si>
  <si>
    <t>44</t>
  </si>
  <si>
    <t>219-31</t>
  </si>
  <si>
    <t>Demontáže stáv. Elektroinstalace</t>
  </si>
  <si>
    <t>1815509536</t>
  </si>
  <si>
    <t>05 - CHLAZENÍ</t>
  </si>
  <si>
    <t xml:space="preserve">    751 - Vzduchotechnika</t>
  </si>
  <si>
    <t>751</t>
  </si>
  <si>
    <t>Vzduchotechnika</t>
  </si>
  <si>
    <t>751711111</t>
  </si>
  <si>
    <t>Montáž klimatizační jednotky vnitřní nástěnné o výkonu 3,5 kW</t>
  </si>
  <si>
    <t>998994254</t>
  </si>
  <si>
    <t>Poznámka k položce:_x000D_
Zařízení č. 1 - Chlazení podkroví - pravá část</t>
  </si>
  <si>
    <t>4291002</t>
  </si>
  <si>
    <t>Vnitřní nástěnná jednotka; chladící výkon 3,5kW. Technické parametry jsou popsány v dokumentu D.1.4.1-02 - Tabulka zařízení.</t>
  </si>
  <si>
    <t>2144402548</t>
  </si>
  <si>
    <t>4291007</t>
  </si>
  <si>
    <t>Dálkový IR ovladač</t>
  </si>
  <si>
    <t>-1339959828</t>
  </si>
  <si>
    <t>-487252289</t>
  </si>
  <si>
    <t>Poznámka k položce:_x000D_
Zařízení č. 2 - Chlazení podkroví - prostřední část</t>
  </si>
  <si>
    <t>4292002</t>
  </si>
  <si>
    <t>-540344243</t>
  </si>
  <si>
    <t>4292008</t>
  </si>
  <si>
    <t>2007896096</t>
  </si>
  <si>
    <t>-620953907</t>
  </si>
  <si>
    <t>Poznámka k položce:_x000D_
Zařízení č. 3 - Chlazení podkroví - levá část</t>
  </si>
  <si>
    <t>4293002</t>
  </si>
  <si>
    <t>Vnitřní nástěnná jednotka; chladící výkon 1,7kW. Technické parametry jsou popsány v dokumentu D.1.4.1-02 - Tabulka zařízení.</t>
  </si>
  <si>
    <t>1762586363</t>
  </si>
  <si>
    <t>4293007</t>
  </si>
  <si>
    <t>542236976</t>
  </si>
  <si>
    <t>751711153</t>
  </si>
  <si>
    <t>Montáž klimatizační jednotky vnitřní podstropní o výkonu 14 kW</t>
  </si>
  <si>
    <t>1945751893</t>
  </si>
  <si>
    <t>4291003</t>
  </si>
  <si>
    <t>Vnitřní podstropní jednotka; chladící výkon 10,9kW. Technické parametry jsou popsány v dokumentu D.1.4.1-02 - Tabulka zařízení.</t>
  </si>
  <si>
    <t>423288749</t>
  </si>
  <si>
    <t>-1328555632</t>
  </si>
  <si>
    <t>1715309359</t>
  </si>
  <si>
    <t>4292003</t>
  </si>
  <si>
    <t>-1857602210</t>
  </si>
  <si>
    <t>257186567</t>
  </si>
  <si>
    <t>-1599379260</t>
  </si>
  <si>
    <t>4293003</t>
  </si>
  <si>
    <t>-2135387247</t>
  </si>
  <si>
    <t>-1193066892</t>
  </si>
  <si>
    <t>751721113</t>
  </si>
  <si>
    <t>Montáž klimatizační jednotky venkovní s jednofázovým napájením (do 4 vnitřních jednotek)</t>
  </si>
  <si>
    <t>401461141</t>
  </si>
  <si>
    <t>4291001</t>
  </si>
  <si>
    <t>Venkovní VRV invertorová chladící jednotka; chladící výkon 35,8kW; chladivo R410A. Technické parametry jsou popsány v dokumentu D.1.4.1-02 - Tabulka zařízení.</t>
  </si>
  <si>
    <t>-195993267</t>
  </si>
  <si>
    <t>4291014</t>
  </si>
  <si>
    <t>Chladivo R410A</t>
  </si>
  <si>
    <t>1473848394</t>
  </si>
  <si>
    <t>250750790</t>
  </si>
  <si>
    <t>4293001</t>
  </si>
  <si>
    <t>Venkovní VRV invertorová chladící jednotka; chladící výkon 32kW; chladivo R410A. Technické parametry jsou popsány v dokumentu D.1.4.1-02 - Tabulka zařízení.</t>
  </si>
  <si>
    <t>-1492045617</t>
  </si>
  <si>
    <t>4293014</t>
  </si>
  <si>
    <t>-319672372</t>
  </si>
  <si>
    <t>751721114</t>
  </si>
  <si>
    <t>Montáž klimatizační jednotky venkovní s jednofázovým napájením (do 5 vnitřních jednotek)</t>
  </si>
  <si>
    <t>862736433</t>
  </si>
  <si>
    <t>4292001</t>
  </si>
  <si>
    <t>Venkovní VRV invertorová chladící jednotka; chladící výkon 41,9kW; chladivo R410A. Technické parametry jsou popsány v dokumentu D.1.4.1-02 - Tabulka zařízení.</t>
  </si>
  <si>
    <t>415453930</t>
  </si>
  <si>
    <t>4292016</t>
  </si>
  <si>
    <t>592130568</t>
  </si>
  <si>
    <t>751791111</t>
  </si>
  <si>
    <t>Montáž měděného potrubí předizolovaného 6 (1/4" x 0,8)</t>
  </si>
  <si>
    <t>1760825884</t>
  </si>
  <si>
    <t>4291008</t>
  </si>
  <si>
    <t>Cu potrubí ø6,4 včetně izolace</t>
  </si>
  <si>
    <t>1069327761</t>
  </si>
  <si>
    <t>-617943470</t>
  </si>
  <si>
    <t>4292009</t>
  </si>
  <si>
    <t>1465624214</t>
  </si>
  <si>
    <t>553519933</t>
  </si>
  <si>
    <t>4293008</t>
  </si>
  <si>
    <t>1648593395</t>
  </si>
  <si>
    <t>751791112</t>
  </si>
  <si>
    <t>Montáž měděného potrubí předizolovaného 10 (3/8" x 0,8)</t>
  </si>
  <si>
    <t>381820689</t>
  </si>
  <si>
    <t>4291009</t>
  </si>
  <si>
    <t>Cu potrubí ø9,5 včetně izolace</t>
  </si>
  <si>
    <t>-1634280317</t>
  </si>
  <si>
    <t>1665871140</t>
  </si>
  <si>
    <t>4292010</t>
  </si>
  <si>
    <t>-693021461</t>
  </si>
  <si>
    <t>-927791124</t>
  </si>
  <si>
    <t>4293009</t>
  </si>
  <si>
    <t>1386760784</t>
  </si>
  <si>
    <t>751791113</t>
  </si>
  <si>
    <t>Montáž měděného potrubí předizolovaného 12 (1/2" x 0,8)</t>
  </si>
  <si>
    <t>-63746989</t>
  </si>
  <si>
    <t>4291010</t>
  </si>
  <si>
    <t>Cu potrubí ø12,7 včetně izolace</t>
  </si>
  <si>
    <t>1543146199</t>
  </si>
  <si>
    <t>1440015218</t>
  </si>
  <si>
    <t>4292011</t>
  </si>
  <si>
    <t>1041036577</t>
  </si>
  <si>
    <t>1715581944</t>
  </si>
  <si>
    <t>45</t>
  </si>
  <si>
    <t>4293010</t>
  </si>
  <si>
    <t>-2060398833</t>
  </si>
  <si>
    <t>46</t>
  </si>
  <si>
    <t>751791114</t>
  </si>
  <si>
    <t>Montáž měděného potrubí předizolovaného 16 (5/8" x 1,0)</t>
  </si>
  <si>
    <t>-881426402</t>
  </si>
  <si>
    <t>47</t>
  </si>
  <si>
    <t>4291011</t>
  </si>
  <si>
    <t>Cu potrubí ø15,9 včetně izolace</t>
  </si>
  <si>
    <t>-952399942</t>
  </si>
  <si>
    <t>48</t>
  </si>
  <si>
    <t>-783961224</t>
  </si>
  <si>
    <t>49</t>
  </si>
  <si>
    <t>4292012</t>
  </si>
  <si>
    <t>533663200</t>
  </si>
  <si>
    <t>50</t>
  </si>
  <si>
    <t>-2054615665</t>
  </si>
  <si>
    <t>51</t>
  </si>
  <si>
    <t>4293011</t>
  </si>
  <si>
    <t>-1817030720</t>
  </si>
  <si>
    <t>52</t>
  </si>
  <si>
    <t>751791115</t>
  </si>
  <si>
    <t>Montáž měděného potrubí předizolovaného 18 (3/4" x 1,0)</t>
  </si>
  <si>
    <t>887077735</t>
  </si>
  <si>
    <t>53</t>
  </si>
  <si>
    <t>4292013</t>
  </si>
  <si>
    <t>Cu potrubí ø19,1 včetně izolace</t>
  </si>
  <si>
    <t>1491241864</t>
  </si>
  <si>
    <t>54</t>
  </si>
  <si>
    <t>751791116</t>
  </si>
  <si>
    <t>Montáž měděného potrubí předizolovaného 22 (7/8" x 1,0)</t>
  </si>
  <si>
    <t>1443187864</t>
  </si>
  <si>
    <t>55</t>
  </si>
  <si>
    <t>4291012</t>
  </si>
  <si>
    <t>Cu potrubí ø22,2 včetně izolace</t>
  </si>
  <si>
    <t>-1769744138</t>
  </si>
  <si>
    <t>56</t>
  </si>
  <si>
    <t>412517682</t>
  </si>
  <si>
    <t>57</t>
  </si>
  <si>
    <t>4293012</t>
  </si>
  <si>
    <t>-2002908370</t>
  </si>
  <si>
    <t>58</t>
  </si>
  <si>
    <t>7517911161</t>
  </si>
  <si>
    <t>Montáž měděného potrubí předizolovaného 25</t>
  </si>
  <si>
    <t>-1653263006</t>
  </si>
  <si>
    <t>59</t>
  </si>
  <si>
    <t>4292014</t>
  </si>
  <si>
    <t>Cu potrubí ø25,4 včetně izolace</t>
  </si>
  <si>
    <t>475400010</t>
  </si>
  <si>
    <t>60</t>
  </si>
  <si>
    <t>75179112</t>
  </si>
  <si>
    <t>Montáž měděného potrubí předizolovaného 28</t>
  </si>
  <si>
    <t>-146389345</t>
  </si>
  <si>
    <t>61</t>
  </si>
  <si>
    <t>4291013</t>
  </si>
  <si>
    <t>Cu potrubí ø28,6 včetně izolace</t>
  </si>
  <si>
    <t>661712232</t>
  </si>
  <si>
    <t>62</t>
  </si>
  <si>
    <t>927186275</t>
  </si>
  <si>
    <t>63</t>
  </si>
  <si>
    <t>4293013</t>
  </si>
  <si>
    <t>-9410627</t>
  </si>
  <si>
    <t>75179113</t>
  </si>
  <si>
    <t>Montáž měděného potrubí předizolovaného 32</t>
  </si>
  <si>
    <t>-18718841</t>
  </si>
  <si>
    <t>65</t>
  </si>
  <si>
    <t>4292015</t>
  </si>
  <si>
    <t>Cu potrubí ø31,8 včetně izolace</t>
  </si>
  <si>
    <t>-485234093</t>
  </si>
  <si>
    <t>66</t>
  </si>
  <si>
    <t>75179901</t>
  </si>
  <si>
    <t>Montáž rozbočovačů</t>
  </si>
  <si>
    <t>1285471747</t>
  </si>
  <si>
    <t>67</t>
  </si>
  <si>
    <t>4291005</t>
  </si>
  <si>
    <t>Rozbočovač 9,5x22,2/9,5x15,9/9,5x15,9</t>
  </si>
  <si>
    <t>426536092</t>
  </si>
  <si>
    <t>68</t>
  </si>
  <si>
    <t>4291006</t>
  </si>
  <si>
    <t>Rozbočovač 12,7x28,6/9,5x22,2/9,5x15,9</t>
  </si>
  <si>
    <t>-584578141</t>
  </si>
  <si>
    <t>69</t>
  </si>
  <si>
    <t>4291004</t>
  </si>
  <si>
    <t>Rozbočovač 9,5x15,9/6,4x12,7/9,5x15,9</t>
  </si>
  <si>
    <t>-775900343</t>
  </si>
  <si>
    <t>70</t>
  </si>
  <si>
    <t>1245115077</t>
  </si>
  <si>
    <t>71</t>
  </si>
  <si>
    <t>4292004</t>
  </si>
  <si>
    <t>Rozbočovač 12,7x25,4/9,5x15,9/9,5x15,9</t>
  </si>
  <si>
    <t>49287186</t>
  </si>
  <si>
    <t>72</t>
  </si>
  <si>
    <t>4292005</t>
  </si>
  <si>
    <t>Rozbočovač 15,9x31,8/12,7x25,4/9,5x15,9</t>
  </si>
  <si>
    <t>-399859353</t>
  </si>
  <si>
    <t>73</t>
  </si>
  <si>
    <t>4292006</t>
  </si>
  <si>
    <t>Rozbočovač 15,9x31,8/15,9x31,8/9,5x15,9</t>
  </si>
  <si>
    <t>1776953556</t>
  </si>
  <si>
    <t>74</t>
  </si>
  <si>
    <t>4292007</t>
  </si>
  <si>
    <t>Rozbočovač 19,1x31,8/15,9x31,8/6,4x12,7</t>
  </si>
  <si>
    <t>-1060865533</t>
  </si>
  <si>
    <t>75</t>
  </si>
  <si>
    <t>372040463</t>
  </si>
  <si>
    <t>76</t>
  </si>
  <si>
    <t>4293004</t>
  </si>
  <si>
    <t>-326138848</t>
  </si>
  <si>
    <t>77</t>
  </si>
  <si>
    <t>4293005</t>
  </si>
  <si>
    <t>143670220</t>
  </si>
  <si>
    <t>78</t>
  </si>
  <si>
    <t>4293006</t>
  </si>
  <si>
    <t>Rozbočovač 15,9x28,6/12,7x28,6/6,4x12,7</t>
  </si>
  <si>
    <t>-1533156839</t>
  </si>
  <si>
    <t>79</t>
  </si>
  <si>
    <t>24-9-001</t>
  </si>
  <si>
    <t>Drátěný žlab</t>
  </si>
  <si>
    <t>-430690131</t>
  </si>
  <si>
    <t>80</t>
  </si>
  <si>
    <t>24-9-002</t>
  </si>
  <si>
    <t>Montážní a instalační materiál (příchytky, stříbrná pájka, izolační páska, závěsný materiál, atd.)</t>
  </si>
  <si>
    <t>-205254958</t>
  </si>
  <si>
    <t>81</t>
  </si>
  <si>
    <t>24-9-003</t>
  </si>
  <si>
    <t>Vakuování systému, tlaková zkouška, technické plyny</t>
  </si>
  <si>
    <t>1601678261</t>
  </si>
  <si>
    <t>82</t>
  </si>
  <si>
    <t>24-9-004</t>
  </si>
  <si>
    <t>Uvedení do řádného provozu,zaškolení obsluhy,technická dokumentace</t>
  </si>
  <si>
    <t>545827279</t>
  </si>
  <si>
    <t>83</t>
  </si>
  <si>
    <t>24-9-005</t>
  </si>
  <si>
    <t>-1361091805</t>
  </si>
  <si>
    <t>84</t>
  </si>
  <si>
    <t>24-9-006</t>
  </si>
  <si>
    <t>Jeřáb pro osazení venkovních VRV jednotek</t>
  </si>
  <si>
    <t>1481467978</t>
  </si>
  <si>
    <t>85</t>
  </si>
  <si>
    <t>24-9-03</t>
  </si>
  <si>
    <t>Požární ucpávky kolem chladivových potrubí procházejících požárními předěly</t>
  </si>
  <si>
    <t>647054616</t>
  </si>
  <si>
    <t>86</t>
  </si>
  <si>
    <t>24-9-04</t>
  </si>
  <si>
    <t>-1723669160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</si>
</sst>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1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1"/>
  <sheetViews>
    <sheetView showGridLines="0" tabSelected="1" view="pageBreakPreview" zoomScaleNormal="100" zoomScaleSheetLayoutView="100" workbookViewId="0">
      <selection activeCell="G11" sqref="G11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6" width="2.6640625" style="1" customWidth="1"/>
    <col min="7" max="7" width="8.33203125" style="1" customWidth="1"/>
    <col min="8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00"/>
      <c r="AS2" s="300"/>
      <c r="AT2" s="300"/>
      <c r="AU2" s="300"/>
      <c r="AV2" s="300"/>
      <c r="AW2" s="300"/>
      <c r="AX2" s="300"/>
      <c r="AY2" s="300"/>
      <c r="AZ2" s="300"/>
      <c r="BA2" s="300"/>
      <c r="BB2" s="300"/>
      <c r="BC2" s="300"/>
      <c r="BD2" s="300"/>
      <c r="BE2" s="300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84" t="s">
        <v>14</v>
      </c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285"/>
      <c r="AE5" s="285"/>
      <c r="AF5" s="285"/>
      <c r="AG5" s="285"/>
      <c r="AH5" s="285"/>
      <c r="AI5" s="285"/>
      <c r="AJ5" s="285"/>
      <c r="AK5" s="285"/>
      <c r="AL5" s="285"/>
      <c r="AM5" s="285"/>
      <c r="AN5" s="285"/>
      <c r="AO5" s="285"/>
      <c r="AP5" s="21"/>
      <c r="AQ5" s="21"/>
      <c r="AR5" s="19"/>
      <c r="BE5" s="281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86" t="s">
        <v>17</v>
      </c>
      <c r="L6" s="285"/>
      <c r="M6" s="285"/>
      <c r="N6" s="285"/>
      <c r="O6" s="285"/>
      <c r="P6" s="285"/>
      <c r="Q6" s="285"/>
      <c r="R6" s="285"/>
      <c r="S6" s="285"/>
      <c r="T6" s="285"/>
      <c r="U6" s="285"/>
      <c r="V6" s="285"/>
      <c r="W6" s="285"/>
      <c r="X6" s="285"/>
      <c r="Y6" s="285"/>
      <c r="Z6" s="285"/>
      <c r="AA6" s="285"/>
      <c r="AB6" s="285"/>
      <c r="AC6" s="285"/>
      <c r="AD6" s="285"/>
      <c r="AE6" s="285"/>
      <c r="AF6" s="285"/>
      <c r="AG6" s="285"/>
      <c r="AH6" s="285"/>
      <c r="AI6" s="285"/>
      <c r="AJ6" s="285"/>
      <c r="AK6" s="285"/>
      <c r="AL6" s="285"/>
      <c r="AM6" s="285"/>
      <c r="AN6" s="285"/>
      <c r="AO6" s="285"/>
      <c r="AP6" s="21"/>
      <c r="AQ6" s="21"/>
      <c r="AR6" s="19"/>
      <c r="BE6" s="282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82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82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82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282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282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82"/>
      <c r="BS12" s="16" t="s">
        <v>6</v>
      </c>
    </row>
    <row r="13" spans="1:74" s="1" customFormat="1" ht="12" customHeight="1">
      <c r="B13" s="20"/>
      <c r="C13" s="21"/>
      <c r="D13" s="28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29</v>
      </c>
      <c r="AO13" s="21"/>
      <c r="AP13" s="21"/>
      <c r="AQ13" s="21"/>
      <c r="AR13" s="19"/>
      <c r="BE13" s="282"/>
      <c r="BS13" s="16" t="s">
        <v>6</v>
      </c>
    </row>
    <row r="14" spans="1:74" ht="12.75">
      <c r="B14" s="20"/>
      <c r="C14" s="21"/>
      <c r="D14" s="21"/>
      <c r="E14" s="287" t="s">
        <v>29</v>
      </c>
      <c r="F14" s="288"/>
      <c r="G14" s="288"/>
      <c r="H14" s="288"/>
      <c r="I14" s="288"/>
      <c r="J14" s="288"/>
      <c r="K14" s="288"/>
      <c r="L14" s="288"/>
      <c r="M14" s="288"/>
      <c r="N14" s="288"/>
      <c r="O14" s="288"/>
      <c r="P14" s="288"/>
      <c r="Q14" s="288"/>
      <c r="R14" s="288"/>
      <c r="S14" s="288"/>
      <c r="T14" s="288"/>
      <c r="U14" s="288"/>
      <c r="V14" s="288"/>
      <c r="W14" s="288"/>
      <c r="X14" s="288"/>
      <c r="Y14" s="288"/>
      <c r="Z14" s="288"/>
      <c r="AA14" s="288"/>
      <c r="AB14" s="288"/>
      <c r="AC14" s="288"/>
      <c r="AD14" s="288"/>
      <c r="AE14" s="288"/>
      <c r="AF14" s="288"/>
      <c r="AG14" s="288"/>
      <c r="AH14" s="288"/>
      <c r="AI14" s="288"/>
      <c r="AJ14" s="288"/>
      <c r="AK14" s="28" t="s">
        <v>27</v>
      </c>
      <c r="AL14" s="21"/>
      <c r="AM14" s="21"/>
      <c r="AN14" s="30" t="s">
        <v>29</v>
      </c>
      <c r="AO14" s="21"/>
      <c r="AP14" s="21"/>
      <c r="AQ14" s="21"/>
      <c r="AR14" s="19"/>
      <c r="BE14" s="282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82"/>
      <c r="BS15" s="16" t="s">
        <v>4</v>
      </c>
    </row>
    <row r="16" spans="1:74" s="1" customFormat="1" ht="12" customHeight="1">
      <c r="B16" s="20"/>
      <c r="C16" s="21"/>
      <c r="D16" s="28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82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282"/>
      <c r="BS17" s="16" t="s">
        <v>32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82"/>
      <c r="BS18" s="16" t="s">
        <v>6</v>
      </c>
    </row>
    <row r="19" spans="1:71" s="1" customFormat="1" ht="12" customHeight="1">
      <c r="B19" s="20"/>
      <c r="C19" s="21"/>
      <c r="D19" s="28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82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282"/>
      <c r="BS20" s="16" t="s">
        <v>32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82"/>
    </row>
    <row r="22" spans="1:71" s="1" customFormat="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82"/>
    </row>
    <row r="23" spans="1:71" s="1" customFormat="1" ht="167.25" customHeight="1">
      <c r="B23" s="20"/>
      <c r="C23" s="21"/>
      <c r="D23" s="21"/>
      <c r="E23" s="289" t="s">
        <v>36</v>
      </c>
      <c r="F23" s="289"/>
      <c r="G23" s="289"/>
      <c r="H23" s="289"/>
      <c r="I23" s="289"/>
      <c r="J23" s="289"/>
      <c r="K23" s="289"/>
      <c r="L23" s="289"/>
      <c r="M23" s="289"/>
      <c r="N23" s="289"/>
      <c r="O23" s="289"/>
      <c r="P23" s="289"/>
      <c r="Q23" s="289"/>
      <c r="R23" s="289"/>
      <c r="S23" s="289"/>
      <c r="T23" s="289"/>
      <c r="U23" s="289"/>
      <c r="V23" s="289"/>
      <c r="W23" s="289"/>
      <c r="X23" s="289"/>
      <c r="Y23" s="289"/>
      <c r="Z23" s="289"/>
      <c r="AA23" s="289"/>
      <c r="AB23" s="289"/>
      <c r="AC23" s="289"/>
      <c r="AD23" s="289"/>
      <c r="AE23" s="289"/>
      <c r="AF23" s="289"/>
      <c r="AG23" s="289"/>
      <c r="AH23" s="289"/>
      <c r="AI23" s="289"/>
      <c r="AJ23" s="289"/>
      <c r="AK23" s="289"/>
      <c r="AL23" s="289"/>
      <c r="AM23" s="289"/>
      <c r="AN23" s="289"/>
      <c r="AO23" s="21"/>
      <c r="AP23" s="21"/>
      <c r="AQ23" s="21"/>
      <c r="AR23" s="19"/>
      <c r="BE23" s="282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82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82"/>
    </row>
    <row r="26" spans="1:71" s="2" customFormat="1" ht="25.9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90">
        <f>ROUND(AG94,2)</f>
        <v>0</v>
      </c>
      <c r="AL26" s="291"/>
      <c r="AM26" s="291"/>
      <c r="AN26" s="291"/>
      <c r="AO26" s="291"/>
      <c r="AP26" s="35"/>
      <c r="AQ26" s="35"/>
      <c r="AR26" s="38"/>
      <c r="BE26" s="282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82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92" t="s">
        <v>38</v>
      </c>
      <c r="M28" s="292"/>
      <c r="N28" s="292"/>
      <c r="O28" s="292"/>
      <c r="P28" s="292"/>
      <c r="Q28" s="35"/>
      <c r="R28" s="35"/>
      <c r="S28" s="35"/>
      <c r="T28" s="35"/>
      <c r="U28" s="35"/>
      <c r="V28" s="35"/>
      <c r="W28" s="292" t="s">
        <v>39</v>
      </c>
      <c r="X28" s="292"/>
      <c r="Y28" s="292"/>
      <c r="Z28" s="292"/>
      <c r="AA28" s="292"/>
      <c r="AB28" s="292"/>
      <c r="AC28" s="292"/>
      <c r="AD28" s="292"/>
      <c r="AE28" s="292"/>
      <c r="AF28" s="35"/>
      <c r="AG28" s="35"/>
      <c r="AH28" s="35"/>
      <c r="AI28" s="35"/>
      <c r="AJ28" s="35"/>
      <c r="AK28" s="292" t="s">
        <v>40</v>
      </c>
      <c r="AL28" s="292"/>
      <c r="AM28" s="292"/>
      <c r="AN28" s="292"/>
      <c r="AO28" s="292"/>
      <c r="AP28" s="35"/>
      <c r="AQ28" s="35"/>
      <c r="AR28" s="38"/>
      <c r="BE28" s="282"/>
    </row>
    <row r="29" spans="1:71" s="3" customFormat="1" ht="14.45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295">
        <v>0.21</v>
      </c>
      <c r="M29" s="294"/>
      <c r="N29" s="294"/>
      <c r="O29" s="294"/>
      <c r="P29" s="294"/>
      <c r="Q29" s="40"/>
      <c r="R29" s="40"/>
      <c r="S29" s="40"/>
      <c r="T29" s="40"/>
      <c r="U29" s="40"/>
      <c r="V29" s="40"/>
      <c r="W29" s="293">
        <f>ROUND(AZ94, 2)</f>
        <v>0</v>
      </c>
      <c r="X29" s="294"/>
      <c r="Y29" s="294"/>
      <c r="Z29" s="294"/>
      <c r="AA29" s="294"/>
      <c r="AB29" s="294"/>
      <c r="AC29" s="294"/>
      <c r="AD29" s="294"/>
      <c r="AE29" s="294"/>
      <c r="AF29" s="40"/>
      <c r="AG29" s="40"/>
      <c r="AH29" s="40"/>
      <c r="AI29" s="40"/>
      <c r="AJ29" s="40"/>
      <c r="AK29" s="293">
        <f>ROUND(AV94, 2)</f>
        <v>0</v>
      </c>
      <c r="AL29" s="294"/>
      <c r="AM29" s="294"/>
      <c r="AN29" s="294"/>
      <c r="AO29" s="294"/>
      <c r="AP29" s="40"/>
      <c r="AQ29" s="40"/>
      <c r="AR29" s="41"/>
      <c r="BE29" s="283"/>
    </row>
    <row r="30" spans="1:71" s="3" customFormat="1" ht="14.45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295">
        <v>0.15</v>
      </c>
      <c r="M30" s="294"/>
      <c r="N30" s="294"/>
      <c r="O30" s="294"/>
      <c r="P30" s="294"/>
      <c r="Q30" s="40"/>
      <c r="R30" s="40"/>
      <c r="S30" s="40"/>
      <c r="T30" s="40"/>
      <c r="U30" s="40"/>
      <c r="V30" s="40"/>
      <c r="W30" s="293">
        <f>ROUND(BA94, 2)</f>
        <v>0</v>
      </c>
      <c r="X30" s="294"/>
      <c r="Y30" s="294"/>
      <c r="Z30" s="294"/>
      <c r="AA30" s="294"/>
      <c r="AB30" s="294"/>
      <c r="AC30" s="294"/>
      <c r="AD30" s="294"/>
      <c r="AE30" s="294"/>
      <c r="AF30" s="40"/>
      <c r="AG30" s="40"/>
      <c r="AH30" s="40"/>
      <c r="AI30" s="40"/>
      <c r="AJ30" s="40"/>
      <c r="AK30" s="293">
        <f>ROUND(AW94, 2)</f>
        <v>0</v>
      </c>
      <c r="AL30" s="294"/>
      <c r="AM30" s="294"/>
      <c r="AN30" s="294"/>
      <c r="AO30" s="294"/>
      <c r="AP30" s="40"/>
      <c r="AQ30" s="40"/>
      <c r="AR30" s="41"/>
      <c r="BE30" s="283"/>
    </row>
    <row r="31" spans="1:71" s="3" customFormat="1" ht="14.45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295">
        <v>0.21</v>
      </c>
      <c r="M31" s="294"/>
      <c r="N31" s="294"/>
      <c r="O31" s="294"/>
      <c r="P31" s="294"/>
      <c r="Q31" s="40"/>
      <c r="R31" s="40"/>
      <c r="S31" s="40"/>
      <c r="T31" s="40"/>
      <c r="U31" s="40"/>
      <c r="V31" s="40"/>
      <c r="W31" s="293">
        <f>ROUND(BB94, 2)</f>
        <v>0</v>
      </c>
      <c r="X31" s="294"/>
      <c r="Y31" s="294"/>
      <c r="Z31" s="294"/>
      <c r="AA31" s="294"/>
      <c r="AB31" s="294"/>
      <c r="AC31" s="294"/>
      <c r="AD31" s="294"/>
      <c r="AE31" s="294"/>
      <c r="AF31" s="40"/>
      <c r="AG31" s="40"/>
      <c r="AH31" s="40"/>
      <c r="AI31" s="40"/>
      <c r="AJ31" s="40"/>
      <c r="AK31" s="293">
        <v>0</v>
      </c>
      <c r="AL31" s="294"/>
      <c r="AM31" s="294"/>
      <c r="AN31" s="294"/>
      <c r="AO31" s="294"/>
      <c r="AP31" s="40"/>
      <c r="AQ31" s="40"/>
      <c r="AR31" s="41"/>
      <c r="BE31" s="283"/>
    </row>
    <row r="32" spans="1:71" s="3" customFormat="1" ht="14.45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295">
        <v>0.15</v>
      </c>
      <c r="M32" s="294"/>
      <c r="N32" s="294"/>
      <c r="O32" s="294"/>
      <c r="P32" s="294"/>
      <c r="Q32" s="40"/>
      <c r="R32" s="40"/>
      <c r="S32" s="40"/>
      <c r="T32" s="40"/>
      <c r="U32" s="40"/>
      <c r="V32" s="40"/>
      <c r="W32" s="293">
        <f>ROUND(BC94, 2)</f>
        <v>0</v>
      </c>
      <c r="X32" s="294"/>
      <c r="Y32" s="294"/>
      <c r="Z32" s="294"/>
      <c r="AA32" s="294"/>
      <c r="AB32" s="294"/>
      <c r="AC32" s="294"/>
      <c r="AD32" s="294"/>
      <c r="AE32" s="294"/>
      <c r="AF32" s="40"/>
      <c r="AG32" s="40"/>
      <c r="AH32" s="40"/>
      <c r="AI32" s="40"/>
      <c r="AJ32" s="40"/>
      <c r="AK32" s="293">
        <v>0</v>
      </c>
      <c r="AL32" s="294"/>
      <c r="AM32" s="294"/>
      <c r="AN32" s="294"/>
      <c r="AO32" s="294"/>
      <c r="AP32" s="40"/>
      <c r="AQ32" s="40"/>
      <c r="AR32" s="41"/>
      <c r="BE32" s="283"/>
    </row>
    <row r="33" spans="1:57" s="3" customFormat="1" ht="14.45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295">
        <v>0</v>
      </c>
      <c r="M33" s="294"/>
      <c r="N33" s="294"/>
      <c r="O33" s="294"/>
      <c r="P33" s="294"/>
      <c r="Q33" s="40"/>
      <c r="R33" s="40"/>
      <c r="S33" s="40"/>
      <c r="T33" s="40"/>
      <c r="U33" s="40"/>
      <c r="V33" s="40"/>
      <c r="W33" s="293">
        <f>ROUND(BD94, 2)</f>
        <v>0</v>
      </c>
      <c r="X33" s="294"/>
      <c r="Y33" s="294"/>
      <c r="Z33" s="294"/>
      <c r="AA33" s="294"/>
      <c r="AB33" s="294"/>
      <c r="AC33" s="294"/>
      <c r="AD33" s="294"/>
      <c r="AE33" s="294"/>
      <c r="AF33" s="40"/>
      <c r="AG33" s="40"/>
      <c r="AH33" s="40"/>
      <c r="AI33" s="40"/>
      <c r="AJ33" s="40"/>
      <c r="AK33" s="293">
        <v>0</v>
      </c>
      <c r="AL33" s="294"/>
      <c r="AM33" s="294"/>
      <c r="AN33" s="294"/>
      <c r="AO33" s="294"/>
      <c r="AP33" s="40"/>
      <c r="AQ33" s="40"/>
      <c r="AR33" s="41"/>
      <c r="BE33" s="283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82"/>
    </row>
    <row r="35" spans="1:57" s="2" customFormat="1" ht="25.9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299" t="s">
        <v>49</v>
      </c>
      <c r="Y35" s="297"/>
      <c r="Z35" s="297"/>
      <c r="AA35" s="297"/>
      <c r="AB35" s="297"/>
      <c r="AC35" s="44"/>
      <c r="AD35" s="44"/>
      <c r="AE35" s="44"/>
      <c r="AF35" s="44"/>
      <c r="AG35" s="44"/>
      <c r="AH35" s="44"/>
      <c r="AI35" s="44"/>
      <c r="AJ35" s="44"/>
      <c r="AK35" s="296">
        <f>SUM(AK26:AK33)</f>
        <v>0</v>
      </c>
      <c r="AL35" s="297"/>
      <c r="AM35" s="297"/>
      <c r="AN35" s="297"/>
      <c r="AO35" s="298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50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51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52</v>
      </c>
      <c r="AI60" s="37"/>
      <c r="AJ60" s="37"/>
      <c r="AK60" s="37"/>
      <c r="AL60" s="37"/>
      <c r="AM60" s="51" t="s">
        <v>53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54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55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52</v>
      </c>
      <c r="AI75" s="37"/>
      <c r="AJ75" s="37"/>
      <c r="AK75" s="37"/>
      <c r="AL75" s="37"/>
      <c r="AM75" s="51" t="s">
        <v>53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56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09_2019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60" t="str">
        <f>K6</f>
        <v>ZŠ Hanspaulka - doplnění chlazení do půdní vestavby</v>
      </c>
      <c r="M85" s="261"/>
      <c r="N85" s="261"/>
      <c r="O85" s="261"/>
      <c r="P85" s="261"/>
      <c r="Q85" s="261"/>
      <c r="R85" s="261"/>
      <c r="S85" s="261"/>
      <c r="T85" s="261"/>
      <c r="U85" s="261"/>
      <c r="V85" s="261"/>
      <c r="W85" s="261"/>
      <c r="X85" s="261"/>
      <c r="Y85" s="261"/>
      <c r="Z85" s="261"/>
      <c r="AA85" s="261"/>
      <c r="AB85" s="261"/>
      <c r="AC85" s="261"/>
      <c r="AD85" s="261"/>
      <c r="AE85" s="261"/>
      <c r="AF85" s="261"/>
      <c r="AG85" s="261"/>
      <c r="AH85" s="261"/>
      <c r="AI85" s="261"/>
      <c r="AJ85" s="261"/>
      <c r="AK85" s="261"/>
      <c r="AL85" s="261"/>
      <c r="AM85" s="261"/>
      <c r="AN85" s="261"/>
      <c r="AO85" s="261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Sušická č.p. 1000/29,  Praha 6 - Dejvice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62" t="str">
        <f>IF(AN8= "","",AN8)</f>
        <v>17. 10. 2019</v>
      </c>
      <c r="AN87" s="262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Městská část Praha 6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30</v>
      </c>
      <c r="AJ89" s="35"/>
      <c r="AK89" s="35"/>
      <c r="AL89" s="35"/>
      <c r="AM89" s="263" t="str">
        <f>IF(E17="","",E17)</f>
        <v>QUADRA PROJECT s.r.o.</v>
      </c>
      <c r="AN89" s="264"/>
      <c r="AO89" s="264"/>
      <c r="AP89" s="264"/>
      <c r="AQ89" s="35"/>
      <c r="AR89" s="38"/>
      <c r="AS89" s="265" t="s">
        <v>57</v>
      </c>
      <c r="AT89" s="266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28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33</v>
      </c>
      <c r="AJ90" s="35"/>
      <c r="AK90" s="35"/>
      <c r="AL90" s="35"/>
      <c r="AM90" s="263" t="str">
        <f>IF(E20="","",E20)</f>
        <v>Vladimír Mrázek</v>
      </c>
      <c r="AN90" s="264"/>
      <c r="AO90" s="264"/>
      <c r="AP90" s="264"/>
      <c r="AQ90" s="35"/>
      <c r="AR90" s="38"/>
      <c r="AS90" s="267"/>
      <c r="AT90" s="268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69"/>
      <c r="AT91" s="270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71" t="s">
        <v>58</v>
      </c>
      <c r="D92" s="272"/>
      <c r="E92" s="272"/>
      <c r="F92" s="272"/>
      <c r="G92" s="272"/>
      <c r="H92" s="72"/>
      <c r="I92" s="274" t="s">
        <v>59</v>
      </c>
      <c r="J92" s="272"/>
      <c r="K92" s="272"/>
      <c r="L92" s="272"/>
      <c r="M92" s="272"/>
      <c r="N92" s="272"/>
      <c r="O92" s="272"/>
      <c r="P92" s="272"/>
      <c r="Q92" s="272"/>
      <c r="R92" s="272"/>
      <c r="S92" s="272"/>
      <c r="T92" s="272"/>
      <c r="U92" s="272"/>
      <c r="V92" s="272"/>
      <c r="W92" s="272"/>
      <c r="X92" s="272"/>
      <c r="Y92" s="272"/>
      <c r="Z92" s="272"/>
      <c r="AA92" s="272"/>
      <c r="AB92" s="272"/>
      <c r="AC92" s="272"/>
      <c r="AD92" s="272"/>
      <c r="AE92" s="272"/>
      <c r="AF92" s="272"/>
      <c r="AG92" s="273" t="s">
        <v>60</v>
      </c>
      <c r="AH92" s="272"/>
      <c r="AI92" s="272"/>
      <c r="AJ92" s="272"/>
      <c r="AK92" s="272"/>
      <c r="AL92" s="272"/>
      <c r="AM92" s="272"/>
      <c r="AN92" s="274" t="s">
        <v>61</v>
      </c>
      <c r="AO92" s="272"/>
      <c r="AP92" s="275"/>
      <c r="AQ92" s="73" t="s">
        <v>62</v>
      </c>
      <c r="AR92" s="38"/>
      <c r="AS92" s="74" t="s">
        <v>63</v>
      </c>
      <c r="AT92" s="75" t="s">
        <v>64</v>
      </c>
      <c r="AU92" s="75" t="s">
        <v>65</v>
      </c>
      <c r="AV92" s="75" t="s">
        <v>66</v>
      </c>
      <c r="AW92" s="75" t="s">
        <v>67</v>
      </c>
      <c r="AX92" s="75" t="s">
        <v>68</v>
      </c>
      <c r="AY92" s="75" t="s">
        <v>69</v>
      </c>
      <c r="AZ92" s="75" t="s">
        <v>70</v>
      </c>
      <c r="BA92" s="75" t="s">
        <v>71</v>
      </c>
      <c r="BB92" s="75" t="s">
        <v>72</v>
      </c>
      <c r="BC92" s="75" t="s">
        <v>73</v>
      </c>
      <c r="BD92" s="76" t="s">
        <v>74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75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79">
        <f>ROUND(SUM(AG95:AG99),2)</f>
        <v>0</v>
      </c>
      <c r="AH94" s="279"/>
      <c r="AI94" s="279"/>
      <c r="AJ94" s="279"/>
      <c r="AK94" s="279"/>
      <c r="AL94" s="279"/>
      <c r="AM94" s="279"/>
      <c r="AN94" s="280">
        <f t="shared" ref="AN94:AN99" si="0">SUM(AG94,AT94)</f>
        <v>0</v>
      </c>
      <c r="AO94" s="280"/>
      <c r="AP94" s="280"/>
      <c r="AQ94" s="84" t="s">
        <v>1</v>
      </c>
      <c r="AR94" s="85"/>
      <c r="AS94" s="86">
        <f>ROUND(SUM(AS95:AS99),2)</f>
        <v>0</v>
      </c>
      <c r="AT94" s="87">
        <f t="shared" ref="AT94:AT99" si="1">ROUND(SUM(AV94:AW94),2)</f>
        <v>0</v>
      </c>
      <c r="AU94" s="88">
        <f>ROUND(SUM(AU95:AU99),5)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ROUND(SUM(AZ95:AZ99),2)</f>
        <v>0</v>
      </c>
      <c r="BA94" s="87">
        <f>ROUND(SUM(BA95:BA99),2)</f>
        <v>0</v>
      </c>
      <c r="BB94" s="87">
        <f>ROUND(SUM(BB95:BB99),2)</f>
        <v>0</v>
      </c>
      <c r="BC94" s="87">
        <f>ROUND(SUM(BC95:BC99),2)</f>
        <v>0</v>
      </c>
      <c r="BD94" s="89">
        <f>ROUND(SUM(BD95:BD99),2)</f>
        <v>0</v>
      </c>
      <c r="BS94" s="90" t="s">
        <v>76</v>
      </c>
      <c r="BT94" s="90" t="s">
        <v>77</v>
      </c>
      <c r="BU94" s="91" t="s">
        <v>78</v>
      </c>
      <c r="BV94" s="90" t="s">
        <v>79</v>
      </c>
      <c r="BW94" s="90" t="s">
        <v>5</v>
      </c>
      <c r="BX94" s="90" t="s">
        <v>80</v>
      </c>
      <c r="CL94" s="90" t="s">
        <v>1</v>
      </c>
    </row>
    <row r="95" spans="1:91" s="7" customFormat="1" ht="16.5" customHeight="1">
      <c r="A95" s="92" t="s">
        <v>81</v>
      </c>
      <c r="B95" s="93"/>
      <c r="C95" s="94"/>
      <c r="D95" s="276" t="s">
        <v>82</v>
      </c>
      <c r="E95" s="276"/>
      <c r="F95" s="276"/>
      <c r="G95" s="276"/>
      <c r="H95" s="276"/>
      <c r="I95" s="95"/>
      <c r="J95" s="276" t="s">
        <v>83</v>
      </c>
      <c r="K95" s="276"/>
      <c r="L95" s="276"/>
      <c r="M95" s="276"/>
      <c r="N95" s="276"/>
      <c r="O95" s="276"/>
      <c r="P95" s="276"/>
      <c r="Q95" s="276"/>
      <c r="R95" s="276"/>
      <c r="S95" s="276"/>
      <c r="T95" s="276"/>
      <c r="U95" s="276"/>
      <c r="V95" s="276"/>
      <c r="W95" s="276"/>
      <c r="X95" s="276"/>
      <c r="Y95" s="276"/>
      <c r="Z95" s="276"/>
      <c r="AA95" s="276"/>
      <c r="AB95" s="276"/>
      <c r="AC95" s="276"/>
      <c r="AD95" s="276"/>
      <c r="AE95" s="276"/>
      <c r="AF95" s="276"/>
      <c r="AG95" s="277">
        <f>'01 - VEDLEJŠÍ A OSTATNÍ N...'!J30</f>
        <v>0</v>
      </c>
      <c r="AH95" s="278"/>
      <c r="AI95" s="278"/>
      <c r="AJ95" s="278"/>
      <c r="AK95" s="278"/>
      <c r="AL95" s="278"/>
      <c r="AM95" s="278"/>
      <c r="AN95" s="277">
        <f t="shared" si="0"/>
        <v>0</v>
      </c>
      <c r="AO95" s="278"/>
      <c r="AP95" s="278"/>
      <c r="AQ95" s="96" t="s">
        <v>84</v>
      </c>
      <c r="AR95" s="97"/>
      <c r="AS95" s="98">
        <v>0</v>
      </c>
      <c r="AT95" s="99">
        <f t="shared" si="1"/>
        <v>0</v>
      </c>
      <c r="AU95" s="100">
        <f>'01 - VEDLEJŠÍ A OSTATNÍ N...'!P121</f>
        <v>0</v>
      </c>
      <c r="AV95" s="99">
        <f>'01 - VEDLEJŠÍ A OSTATNÍ N...'!J33</f>
        <v>0</v>
      </c>
      <c r="AW95" s="99">
        <f>'01 - VEDLEJŠÍ A OSTATNÍ N...'!J34</f>
        <v>0</v>
      </c>
      <c r="AX95" s="99">
        <f>'01 - VEDLEJŠÍ A OSTATNÍ N...'!J35</f>
        <v>0</v>
      </c>
      <c r="AY95" s="99">
        <f>'01 - VEDLEJŠÍ A OSTATNÍ N...'!J36</f>
        <v>0</v>
      </c>
      <c r="AZ95" s="99">
        <f>'01 - VEDLEJŠÍ A OSTATNÍ N...'!F33</f>
        <v>0</v>
      </c>
      <c r="BA95" s="99">
        <f>'01 - VEDLEJŠÍ A OSTATNÍ N...'!F34</f>
        <v>0</v>
      </c>
      <c r="BB95" s="99">
        <f>'01 - VEDLEJŠÍ A OSTATNÍ N...'!F35</f>
        <v>0</v>
      </c>
      <c r="BC95" s="99">
        <f>'01 - VEDLEJŠÍ A OSTATNÍ N...'!F36</f>
        <v>0</v>
      </c>
      <c r="BD95" s="101">
        <f>'01 - VEDLEJŠÍ A OSTATNÍ N...'!F37</f>
        <v>0</v>
      </c>
      <c r="BT95" s="102" t="s">
        <v>85</v>
      </c>
      <c r="BV95" s="102" t="s">
        <v>79</v>
      </c>
      <c r="BW95" s="102" t="s">
        <v>86</v>
      </c>
      <c r="BX95" s="102" t="s">
        <v>5</v>
      </c>
      <c r="CL95" s="102" t="s">
        <v>1</v>
      </c>
      <c r="CM95" s="102" t="s">
        <v>87</v>
      </c>
    </row>
    <row r="96" spans="1:91" s="7" customFormat="1" ht="16.5" customHeight="1">
      <c r="A96" s="92" t="s">
        <v>81</v>
      </c>
      <c r="B96" s="93"/>
      <c r="C96" s="94"/>
      <c r="D96" s="276" t="s">
        <v>88</v>
      </c>
      <c r="E96" s="276"/>
      <c r="F96" s="276"/>
      <c r="G96" s="276"/>
      <c r="H96" s="276"/>
      <c r="I96" s="95"/>
      <c r="J96" s="276" t="s">
        <v>89</v>
      </c>
      <c r="K96" s="276"/>
      <c r="L96" s="276"/>
      <c r="M96" s="276"/>
      <c r="N96" s="276"/>
      <c r="O96" s="276"/>
      <c r="P96" s="276"/>
      <c r="Q96" s="276"/>
      <c r="R96" s="276"/>
      <c r="S96" s="276"/>
      <c r="T96" s="276"/>
      <c r="U96" s="276"/>
      <c r="V96" s="276"/>
      <c r="W96" s="276"/>
      <c r="X96" s="276"/>
      <c r="Y96" s="276"/>
      <c r="Z96" s="276"/>
      <c r="AA96" s="276"/>
      <c r="AB96" s="276"/>
      <c r="AC96" s="276"/>
      <c r="AD96" s="276"/>
      <c r="AE96" s="276"/>
      <c r="AF96" s="276"/>
      <c r="AG96" s="277">
        <f>'02 - STAVEBNÍ PRÁCE'!J30</f>
        <v>0</v>
      </c>
      <c r="AH96" s="278"/>
      <c r="AI96" s="278"/>
      <c r="AJ96" s="278"/>
      <c r="AK96" s="278"/>
      <c r="AL96" s="278"/>
      <c r="AM96" s="278"/>
      <c r="AN96" s="277">
        <f t="shared" si="0"/>
        <v>0</v>
      </c>
      <c r="AO96" s="278"/>
      <c r="AP96" s="278"/>
      <c r="AQ96" s="96" t="s">
        <v>84</v>
      </c>
      <c r="AR96" s="97"/>
      <c r="AS96" s="98">
        <v>0</v>
      </c>
      <c r="AT96" s="99">
        <f t="shared" si="1"/>
        <v>0</v>
      </c>
      <c r="AU96" s="100">
        <f>'02 - STAVEBNÍ PRÁCE'!P125</f>
        <v>0</v>
      </c>
      <c r="AV96" s="99">
        <f>'02 - STAVEBNÍ PRÁCE'!J33</f>
        <v>0</v>
      </c>
      <c r="AW96" s="99">
        <f>'02 - STAVEBNÍ PRÁCE'!J34</f>
        <v>0</v>
      </c>
      <c r="AX96" s="99">
        <f>'02 - STAVEBNÍ PRÁCE'!J35</f>
        <v>0</v>
      </c>
      <c r="AY96" s="99">
        <f>'02 - STAVEBNÍ PRÁCE'!J36</f>
        <v>0</v>
      </c>
      <c r="AZ96" s="99">
        <f>'02 - STAVEBNÍ PRÁCE'!F33</f>
        <v>0</v>
      </c>
      <c r="BA96" s="99">
        <f>'02 - STAVEBNÍ PRÁCE'!F34</f>
        <v>0</v>
      </c>
      <c r="BB96" s="99">
        <f>'02 - STAVEBNÍ PRÁCE'!F35</f>
        <v>0</v>
      </c>
      <c r="BC96" s="99">
        <f>'02 - STAVEBNÍ PRÁCE'!F36</f>
        <v>0</v>
      </c>
      <c r="BD96" s="101">
        <f>'02 - STAVEBNÍ PRÁCE'!F37</f>
        <v>0</v>
      </c>
      <c r="BT96" s="102" t="s">
        <v>85</v>
      </c>
      <c r="BV96" s="102" t="s">
        <v>79</v>
      </c>
      <c r="BW96" s="102" t="s">
        <v>90</v>
      </c>
      <c r="BX96" s="102" t="s">
        <v>5</v>
      </c>
      <c r="CL96" s="102" t="s">
        <v>1</v>
      </c>
      <c r="CM96" s="102" t="s">
        <v>87</v>
      </c>
    </row>
    <row r="97" spans="1:91" s="7" customFormat="1" ht="16.5" customHeight="1">
      <c r="A97" s="92" t="s">
        <v>81</v>
      </c>
      <c r="B97" s="93"/>
      <c r="C97" s="94"/>
      <c r="D97" s="276" t="s">
        <v>91</v>
      </c>
      <c r="E97" s="276"/>
      <c r="F97" s="276"/>
      <c r="G97" s="276"/>
      <c r="H97" s="276"/>
      <c r="I97" s="95"/>
      <c r="J97" s="276" t="s">
        <v>92</v>
      </c>
      <c r="K97" s="276"/>
      <c r="L97" s="276"/>
      <c r="M97" s="276"/>
      <c r="N97" s="276"/>
      <c r="O97" s="276"/>
      <c r="P97" s="276"/>
      <c r="Q97" s="276"/>
      <c r="R97" s="276"/>
      <c r="S97" s="276"/>
      <c r="T97" s="276"/>
      <c r="U97" s="276"/>
      <c r="V97" s="276"/>
      <c r="W97" s="276"/>
      <c r="X97" s="276"/>
      <c r="Y97" s="276"/>
      <c r="Z97" s="276"/>
      <c r="AA97" s="276"/>
      <c r="AB97" s="276"/>
      <c r="AC97" s="276"/>
      <c r="AD97" s="276"/>
      <c r="AE97" s="276"/>
      <c r="AF97" s="276"/>
      <c r="AG97" s="277">
        <f>'03 - ZDRAVOTECHNIKA'!J30</f>
        <v>0</v>
      </c>
      <c r="AH97" s="278"/>
      <c r="AI97" s="278"/>
      <c r="AJ97" s="278"/>
      <c r="AK97" s="278"/>
      <c r="AL97" s="278"/>
      <c r="AM97" s="278"/>
      <c r="AN97" s="277">
        <f t="shared" si="0"/>
        <v>0</v>
      </c>
      <c r="AO97" s="278"/>
      <c r="AP97" s="278"/>
      <c r="AQ97" s="96" t="s">
        <v>84</v>
      </c>
      <c r="AR97" s="97"/>
      <c r="AS97" s="98">
        <v>0</v>
      </c>
      <c r="AT97" s="99">
        <f t="shared" si="1"/>
        <v>0</v>
      </c>
      <c r="AU97" s="100">
        <f>'03 - ZDRAVOTECHNIKA'!P119</f>
        <v>0</v>
      </c>
      <c r="AV97" s="99">
        <f>'03 - ZDRAVOTECHNIKA'!J33</f>
        <v>0</v>
      </c>
      <c r="AW97" s="99">
        <f>'03 - ZDRAVOTECHNIKA'!J34</f>
        <v>0</v>
      </c>
      <c r="AX97" s="99">
        <f>'03 - ZDRAVOTECHNIKA'!J35</f>
        <v>0</v>
      </c>
      <c r="AY97" s="99">
        <f>'03 - ZDRAVOTECHNIKA'!J36</f>
        <v>0</v>
      </c>
      <c r="AZ97" s="99">
        <f>'03 - ZDRAVOTECHNIKA'!F33</f>
        <v>0</v>
      </c>
      <c r="BA97" s="99">
        <f>'03 - ZDRAVOTECHNIKA'!F34</f>
        <v>0</v>
      </c>
      <c r="BB97" s="99">
        <f>'03 - ZDRAVOTECHNIKA'!F35</f>
        <v>0</v>
      </c>
      <c r="BC97" s="99">
        <f>'03 - ZDRAVOTECHNIKA'!F36</f>
        <v>0</v>
      </c>
      <c r="BD97" s="101">
        <f>'03 - ZDRAVOTECHNIKA'!F37</f>
        <v>0</v>
      </c>
      <c r="BT97" s="102" t="s">
        <v>85</v>
      </c>
      <c r="BV97" s="102" t="s">
        <v>79</v>
      </c>
      <c r="BW97" s="102" t="s">
        <v>93</v>
      </c>
      <c r="BX97" s="102" t="s">
        <v>5</v>
      </c>
      <c r="CL97" s="102" t="s">
        <v>1</v>
      </c>
      <c r="CM97" s="102" t="s">
        <v>87</v>
      </c>
    </row>
    <row r="98" spans="1:91" s="7" customFormat="1" ht="16.5" customHeight="1">
      <c r="A98" s="92" t="s">
        <v>81</v>
      </c>
      <c r="B98" s="93"/>
      <c r="C98" s="94"/>
      <c r="D98" s="276" t="s">
        <v>94</v>
      </c>
      <c r="E98" s="276"/>
      <c r="F98" s="276"/>
      <c r="G98" s="276"/>
      <c r="H98" s="276"/>
      <c r="I98" s="95"/>
      <c r="J98" s="276" t="s">
        <v>95</v>
      </c>
      <c r="K98" s="276"/>
      <c r="L98" s="276"/>
      <c r="M98" s="276"/>
      <c r="N98" s="276"/>
      <c r="O98" s="276"/>
      <c r="P98" s="276"/>
      <c r="Q98" s="276"/>
      <c r="R98" s="276"/>
      <c r="S98" s="276"/>
      <c r="T98" s="276"/>
      <c r="U98" s="276"/>
      <c r="V98" s="276"/>
      <c r="W98" s="276"/>
      <c r="X98" s="276"/>
      <c r="Y98" s="276"/>
      <c r="Z98" s="276"/>
      <c r="AA98" s="276"/>
      <c r="AB98" s="276"/>
      <c r="AC98" s="276"/>
      <c r="AD98" s="276"/>
      <c r="AE98" s="276"/>
      <c r="AF98" s="276"/>
      <c r="AG98" s="277">
        <f>'04 - ELEKTROINSTALACE'!J30</f>
        <v>0</v>
      </c>
      <c r="AH98" s="278"/>
      <c r="AI98" s="278"/>
      <c r="AJ98" s="278"/>
      <c r="AK98" s="278"/>
      <c r="AL98" s="278"/>
      <c r="AM98" s="278"/>
      <c r="AN98" s="277">
        <f t="shared" si="0"/>
        <v>0</v>
      </c>
      <c r="AO98" s="278"/>
      <c r="AP98" s="278"/>
      <c r="AQ98" s="96" t="s">
        <v>84</v>
      </c>
      <c r="AR98" s="97"/>
      <c r="AS98" s="98">
        <v>0</v>
      </c>
      <c r="AT98" s="99">
        <f t="shared" si="1"/>
        <v>0</v>
      </c>
      <c r="AU98" s="100">
        <f>'04 - ELEKTROINSTALACE'!P119</f>
        <v>0</v>
      </c>
      <c r="AV98" s="99">
        <f>'04 - ELEKTROINSTALACE'!J33</f>
        <v>0</v>
      </c>
      <c r="AW98" s="99">
        <f>'04 - ELEKTROINSTALACE'!J34</f>
        <v>0</v>
      </c>
      <c r="AX98" s="99">
        <f>'04 - ELEKTROINSTALACE'!J35</f>
        <v>0</v>
      </c>
      <c r="AY98" s="99">
        <f>'04 - ELEKTROINSTALACE'!J36</f>
        <v>0</v>
      </c>
      <c r="AZ98" s="99">
        <f>'04 - ELEKTROINSTALACE'!F33</f>
        <v>0</v>
      </c>
      <c r="BA98" s="99">
        <f>'04 - ELEKTROINSTALACE'!F34</f>
        <v>0</v>
      </c>
      <c r="BB98" s="99">
        <f>'04 - ELEKTROINSTALACE'!F35</f>
        <v>0</v>
      </c>
      <c r="BC98" s="99">
        <f>'04 - ELEKTROINSTALACE'!F36</f>
        <v>0</v>
      </c>
      <c r="BD98" s="101">
        <f>'04 - ELEKTROINSTALACE'!F37</f>
        <v>0</v>
      </c>
      <c r="BT98" s="102" t="s">
        <v>85</v>
      </c>
      <c r="BV98" s="102" t="s">
        <v>79</v>
      </c>
      <c r="BW98" s="102" t="s">
        <v>96</v>
      </c>
      <c r="BX98" s="102" t="s">
        <v>5</v>
      </c>
      <c r="CL98" s="102" t="s">
        <v>1</v>
      </c>
      <c r="CM98" s="102" t="s">
        <v>87</v>
      </c>
    </row>
    <row r="99" spans="1:91" s="7" customFormat="1" ht="16.5" customHeight="1">
      <c r="A99" s="92" t="s">
        <v>81</v>
      </c>
      <c r="B99" s="93"/>
      <c r="C99" s="94"/>
      <c r="D99" s="276" t="s">
        <v>97</v>
      </c>
      <c r="E99" s="276"/>
      <c r="F99" s="276"/>
      <c r="G99" s="276"/>
      <c r="H99" s="276"/>
      <c r="I99" s="95"/>
      <c r="J99" s="276" t="s">
        <v>98</v>
      </c>
      <c r="K99" s="276"/>
      <c r="L99" s="276"/>
      <c r="M99" s="276"/>
      <c r="N99" s="276"/>
      <c r="O99" s="276"/>
      <c r="P99" s="276"/>
      <c r="Q99" s="276"/>
      <c r="R99" s="276"/>
      <c r="S99" s="276"/>
      <c r="T99" s="276"/>
      <c r="U99" s="276"/>
      <c r="V99" s="276"/>
      <c r="W99" s="276"/>
      <c r="X99" s="276"/>
      <c r="Y99" s="276"/>
      <c r="Z99" s="276"/>
      <c r="AA99" s="276"/>
      <c r="AB99" s="276"/>
      <c r="AC99" s="276"/>
      <c r="AD99" s="276"/>
      <c r="AE99" s="276"/>
      <c r="AF99" s="276"/>
      <c r="AG99" s="277">
        <f>'05 - CHLAZENÍ'!J30</f>
        <v>0</v>
      </c>
      <c r="AH99" s="278"/>
      <c r="AI99" s="278"/>
      <c r="AJ99" s="278"/>
      <c r="AK99" s="278"/>
      <c r="AL99" s="278"/>
      <c r="AM99" s="278"/>
      <c r="AN99" s="277">
        <f t="shared" si="0"/>
        <v>0</v>
      </c>
      <c r="AO99" s="278"/>
      <c r="AP99" s="278"/>
      <c r="AQ99" s="96" t="s">
        <v>84</v>
      </c>
      <c r="AR99" s="97"/>
      <c r="AS99" s="103">
        <v>0</v>
      </c>
      <c r="AT99" s="104">
        <f t="shared" si="1"/>
        <v>0</v>
      </c>
      <c r="AU99" s="105">
        <f>'05 - CHLAZENÍ'!P118</f>
        <v>0</v>
      </c>
      <c r="AV99" s="104">
        <f>'05 - CHLAZENÍ'!J33</f>
        <v>0</v>
      </c>
      <c r="AW99" s="104">
        <f>'05 - CHLAZENÍ'!J34</f>
        <v>0</v>
      </c>
      <c r="AX99" s="104">
        <f>'05 - CHLAZENÍ'!J35</f>
        <v>0</v>
      </c>
      <c r="AY99" s="104">
        <f>'05 - CHLAZENÍ'!J36</f>
        <v>0</v>
      </c>
      <c r="AZ99" s="104">
        <f>'05 - CHLAZENÍ'!F33</f>
        <v>0</v>
      </c>
      <c r="BA99" s="104">
        <f>'05 - CHLAZENÍ'!F34</f>
        <v>0</v>
      </c>
      <c r="BB99" s="104">
        <f>'05 - CHLAZENÍ'!F35</f>
        <v>0</v>
      </c>
      <c r="BC99" s="104">
        <f>'05 - CHLAZENÍ'!F36</f>
        <v>0</v>
      </c>
      <c r="BD99" s="106">
        <f>'05 - CHLAZENÍ'!F37</f>
        <v>0</v>
      </c>
      <c r="BT99" s="102" t="s">
        <v>85</v>
      </c>
      <c r="BV99" s="102" t="s">
        <v>79</v>
      </c>
      <c r="BW99" s="102" t="s">
        <v>99</v>
      </c>
      <c r="BX99" s="102" t="s">
        <v>5</v>
      </c>
      <c r="CL99" s="102" t="s">
        <v>1</v>
      </c>
      <c r="CM99" s="102" t="s">
        <v>87</v>
      </c>
    </row>
    <row r="100" spans="1:91" s="2" customFormat="1" ht="30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8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</row>
    <row r="101" spans="1:9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  <c r="AG101" s="54"/>
      <c r="AH101" s="54"/>
      <c r="AI101" s="54"/>
      <c r="AJ101" s="54"/>
      <c r="AK101" s="54"/>
      <c r="AL101" s="54"/>
      <c r="AM101" s="54"/>
      <c r="AN101" s="54"/>
      <c r="AO101" s="54"/>
      <c r="AP101" s="54"/>
      <c r="AQ101" s="54"/>
      <c r="AR101" s="38"/>
      <c r="AS101" s="33"/>
      <c r="AT101" s="33"/>
      <c r="AU101" s="33"/>
      <c r="AV101" s="33"/>
      <c r="AW101" s="33"/>
      <c r="AX101" s="33"/>
      <c r="AY101" s="33"/>
      <c r="AZ101" s="33"/>
      <c r="BA101" s="33"/>
      <c r="BB101" s="33"/>
      <c r="BC101" s="33"/>
      <c r="BD101" s="33"/>
      <c r="BE101" s="33"/>
    </row>
  </sheetData>
  <sheetProtection algorithmName="SHA-512" hashValue="JB8Dmp374C9oel/EmKhh8X0vQosU+JdeFy6ueCIMqJbVRoz1hEZpVko9kT8raY23ee/5kTshHVZIR6Ulpvjk5g==" saltValue="K+wJgakMeY0v9Pvo9c/1ulIBKfKhaccZ6cK9ywiptKjoJs+Y0w1kJAbDISp0q1lJC6HxOKQWWGEQQ+B7UaLLzQ==" spinCount="100000" sheet="1" objects="1" scenarios="1" formatColumns="0" formatRows="0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01 - VEDLEJŠÍ A OSTATNÍ N...'!C2" display="/"/>
    <hyperlink ref="A96" location="'02 - STAVEBNÍ PRÁCE'!C2" display="/"/>
    <hyperlink ref="A97" location="'03 - ZDRAVOTECHNIKA'!C2" display="/"/>
    <hyperlink ref="A98" location="'04 - ELEKTROINSTALACE'!C2" display="/"/>
    <hyperlink ref="A99" location="'05 - CHLAZENÍ'!C2" display="/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4"/>
  <sheetViews>
    <sheetView showGridLines="0" view="pageBreakPreview" zoomScaleNormal="100" zoomScaleSheetLayoutView="100" workbookViewId="0">
      <selection activeCell="G11" sqref="G11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8.33203125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6" t="s">
        <v>86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100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1" t="str">
        <f>'Rekapitulace stavby'!K6</f>
        <v>ZŠ Hanspaulka - doplnění chlazení do půdní vestavby</v>
      </c>
      <c r="F7" s="302"/>
      <c r="G7" s="302"/>
      <c r="H7" s="302"/>
      <c r="I7" s="107"/>
      <c r="L7" s="19"/>
    </row>
    <row r="8" spans="1:46" s="2" customFormat="1" ht="12" customHeight="1">
      <c r="A8" s="33"/>
      <c r="B8" s="38"/>
      <c r="C8" s="33"/>
      <c r="D8" s="113" t="s">
        <v>101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3" t="s">
        <v>102</v>
      </c>
      <c r="F9" s="304"/>
      <c r="G9" s="304"/>
      <c r="H9" s="304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17. 10. 2019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26</v>
      </c>
      <c r="F15" s="33"/>
      <c r="G15" s="33"/>
      <c r="H15" s="33"/>
      <c r="I15" s="116" t="s">
        <v>27</v>
      </c>
      <c r="J15" s="115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28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5" t="str">
        <f>'Rekapitulace stavby'!E14</f>
        <v>Vyplň údaj</v>
      </c>
      <c r="F18" s="306"/>
      <c r="G18" s="306"/>
      <c r="H18" s="306"/>
      <c r="I18" s="116" t="s">
        <v>27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30</v>
      </c>
      <c r="E20" s="33"/>
      <c r="F20" s="33"/>
      <c r="G20" s="33"/>
      <c r="H20" s="33"/>
      <c r="I20" s="116" t="s">
        <v>25</v>
      </c>
      <c r="J20" s="115" t="s">
        <v>1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">
        <v>31</v>
      </c>
      <c r="F21" s="33"/>
      <c r="G21" s="33"/>
      <c r="H21" s="33"/>
      <c r="I21" s="116" t="s">
        <v>27</v>
      </c>
      <c r="J21" s="115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33</v>
      </c>
      <c r="E23" s="33"/>
      <c r="F23" s="33"/>
      <c r="G23" s="33"/>
      <c r="H23" s="33"/>
      <c r="I23" s="116" t="s">
        <v>25</v>
      </c>
      <c r="J23" s="115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">
        <v>34</v>
      </c>
      <c r="F24" s="33"/>
      <c r="G24" s="33"/>
      <c r="H24" s="33"/>
      <c r="I24" s="116" t="s">
        <v>27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35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07" t="s">
        <v>1</v>
      </c>
      <c r="F27" s="307"/>
      <c r="G27" s="307"/>
      <c r="H27" s="307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ROUND(J121,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ROUND((SUM(BE121:BE133)),  2)</f>
        <v>0</v>
      </c>
      <c r="G33" s="33"/>
      <c r="H33" s="33"/>
      <c r="I33" s="130">
        <v>0.21</v>
      </c>
      <c r="J33" s="129">
        <f>ROUND(((SUM(BE121:BE133))*I33),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ROUND((SUM(BF121:BF133)),  2)</f>
        <v>0</v>
      </c>
      <c r="G34" s="33"/>
      <c r="H34" s="33"/>
      <c r="I34" s="130">
        <v>0.15</v>
      </c>
      <c r="J34" s="129">
        <f>ROUND(((SUM(BF121:BF133))*I34),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ROUND((SUM(BG121:BG133)),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ROUND((SUM(BH121:BH133)),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ROUND((SUM(BI121:BI133)),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103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8" t="str">
        <f>E7</f>
        <v>ZŠ Hanspaulka - doplnění chlazení do půdní vestavby</v>
      </c>
      <c r="F85" s="309"/>
      <c r="G85" s="309"/>
      <c r="H85" s="309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101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0" t="str">
        <f>E9</f>
        <v>01 - VEDLEJŠÍ A OSTATNÍ NÁKLADY</v>
      </c>
      <c r="F87" s="310"/>
      <c r="G87" s="310"/>
      <c r="H87" s="310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Sušická č.p. 1000/29,  Praha 6 - Dejvice </v>
      </c>
      <c r="G89" s="35"/>
      <c r="H89" s="35"/>
      <c r="I89" s="116" t="s">
        <v>22</v>
      </c>
      <c r="J89" s="65" t="str">
        <f>IF(J12="","",J12)</f>
        <v>17. 10. 2019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24</v>
      </c>
      <c r="D91" s="35"/>
      <c r="E91" s="35"/>
      <c r="F91" s="26" t="str">
        <f>E15</f>
        <v>Městská část Praha 6</v>
      </c>
      <c r="G91" s="35"/>
      <c r="H91" s="35"/>
      <c r="I91" s="116" t="s">
        <v>30</v>
      </c>
      <c r="J91" s="31" t="str">
        <f>E21</f>
        <v>QUADRA PROJECT s.r.o.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28</v>
      </c>
      <c r="D92" s="35"/>
      <c r="E92" s="35"/>
      <c r="F92" s="26" t="str">
        <f>IF(E18="","",E18)</f>
        <v>Vyplň údaj</v>
      </c>
      <c r="G92" s="35"/>
      <c r="H92" s="35"/>
      <c r="I92" s="116" t="s">
        <v>33</v>
      </c>
      <c r="J92" s="31" t="str">
        <f>E24</f>
        <v>Vladimír Mrázek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104</v>
      </c>
      <c r="D94" s="156"/>
      <c r="E94" s="156"/>
      <c r="F94" s="156"/>
      <c r="G94" s="156"/>
      <c r="H94" s="156"/>
      <c r="I94" s="157"/>
      <c r="J94" s="158" t="s">
        <v>105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106</v>
      </c>
      <c r="D96" s="35"/>
      <c r="E96" s="35"/>
      <c r="F96" s="35"/>
      <c r="G96" s="35"/>
      <c r="H96" s="35"/>
      <c r="I96" s="114"/>
      <c r="J96" s="83">
        <f>J121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107</v>
      </c>
    </row>
    <row r="97" spans="1:31" s="9" customFormat="1" ht="24.95" customHeight="1">
      <c r="B97" s="160"/>
      <c r="C97" s="161"/>
      <c r="D97" s="162" t="s">
        <v>108</v>
      </c>
      <c r="E97" s="163"/>
      <c r="F97" s="163"/>
      <c r="G97" s="163"/>
      <c r="H97" s="163"/>
      <c r="I97" s="164"/>
      <c r="J97" s="165">
        <f>J122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109</v>
      </c>
      <c r="E98" s="170"/>
      <c r="F98" s="170"/>
      <c r="G98" s="170"/>
      <c r="H98" s="170"/>
      <c r="I98" s="171"/>
      <c r="J98" s="172">
        <f>J123</f>
        <v>0</v>
      </c>
      <c r="K98" s="168"/>
      <c r="L98" s="173"/>
    </row>
    <row r="99" spans="1:31" s="10" customFormat="1" ht="19.899999999999999" customHeight="1">
      <c r="B99" s="167"/>
      <c r="C99" s="168"/>
      <c r="D99" s="169" t="s">
        <v>110</v>
      </c>
      <c r="E99" s="170"/>
      <c r="F99" s="170"/>
      <c r="G99" s="170"/>
      <c r="H99" s="170"/>
      <c r="I99" s="171"/>
      <c r="J99" s="172">
        <f>J125</f>
        <v>0</v>
      </c>
      <c r="K99" s="168"/>
      <c r="L99" s="173"/>
    </row>
    <row r="100" spans="1:31" s="10" customFormat="1" ht="19.899999999999999" customHeight="1">
      <c r="B100" s="167"/>
      <c r="C100" s="168"/>
      <c r="D100" s="169" t="s">
        <v>111</v>
      </c>
      <c r="E100" s="170"/>
      <c r="F100" s="170"/>
      <c r="G100" s="170"/>
      <c r="H100" s="170"/>
      <c r="I100" s="171"/>
      <c r="J100" s="172">
        <f>J127</f>
        <v>0</v>
      </c>
      <c r="K100" s="168"/>
      <c r="L100" s="173"/>
    </row>
    <row r="101" spans="1:31" s="10" customFormat="1" ht="19.899999999999999" customHeight="1">
      <c r="B101" s="167"/>
      <c r="C101" s="168"/>
      <c r="D101" s="169" t="s">
        <v>112</v>
      </c>
      <c r="E101" s="170"/>
      <c r="F101" s="170"/>
      <c r="G101" s="170"/>
      <c r="H101" s="170"/>
      <c r="I101" s="171"/>
      <c r="J101" s="172">
        <f>J132</f>
        <v>0</v>
      </c>
      <c r="K101" s="168"/>
      <c r="L101" s="173"/>
    </row>
    <row r="102" spans="1:31" s="2" customFormat="1" ht="21.75" customHeight="1">
      <c r="A102" s="33"/>
      <c r="B102" s="34"/>
      <c r="C102" s="35"/>
      <c r="D102" s="35"/>
      <c r="E102" s="35"/>
      <c r="F102" s="35"/>
      <c r="G102" s="35"/>
      <c r="H102" s="35"/>
      <c r="I102" s="114"/>
      <c r="J102" s="35"/>
      <c r="K102" s="35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6.95" customHeight="1">
      <c r="A103" s="33"/>
      <c r="B103" s="53"/>
      <c r="C103" s="54"/>
      <c r="D103" s="54"/>
      <c r="E103" s="54"/>
      <c r="F103" s="54"/>
      <c r="G103" s="54"/>
      <c r="H103" s="54"/>
      <c r="I103" s="151"/>
      <c r="J103" s="54"/>
      <c r="K103" s="54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31" s="2" customFormat="1" ht="6.95" customHeight="1">
      <c r="A107" s="33"/>
      <c r="B107" s="55"/>
      <c r="C107" s="56"/>
      <c r="D107" s="56"/>
      <c r="E107" s="56"/>
      <c r="F107" s="56"/>
      <c r="G107" s="56"/>
      <c r="H107" s="56"/>
      <c r="I107" s="154"/>
      <c r="J107" s="56"/>
      <c r="K107" s="56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.95" customHeight="1">
      <c r="A108" s="33"/>
      <c r="B108" s="34"/>
      <c r="C108" s="22" t="s">
        <v>113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34"/>
      <c r="C109" s="35"/>
      <c r="D109" s="35"/>
      <c r="E109" s="35"/>
      <c r="F109" s="35"/>
      <c r="G109" s="35"/>
      <c r="H109" s="35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16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308" t="str">
        <f>E7</f>
        <v>ZŠ Hanspaulka - doplnění chlazení do půdní vestavby</v>
      </c>
      <c r="F111" s="309"/>
      <c r="G111" s="309"/>
      <c r="H111" s="309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101</v>
      </c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60" t="str">
        <f>E9</f>
        <v>01 - VEDLEJŠÍ A OSTATNÍ NÁKLADY</v>
      </c>
      <c r="F113" s="310"/>
      <c r="G113" s="310"/>
      <c r="H113" s="310"/>
      <c r="I113" s="114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20</v>
      </c>
      <c r="D115" s="35"/>
      <c r="E115" s="35"/>
      <c r="F115" s="26" t="str">
        <f>F12</f>
        <v xml:space="preserve">Sušická č.p. 1000/29,  Praha 6 - Dejvice </v>
      </c>
      <c r="G115" s="35"/>
      <c r="H115" s="35"/>
      <c r="I115" s="116" t="s">
        <v>22</v>
      </c>
      <c r="J115" s="65" t="str">
        <f>IF(J12="","",J12)</f>
        <v>17. 10. 2019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114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25.7" customHeight="1">
      <c r="A117" s="33"/>
      <c r="B117" s="34"/>
      <c r="C117" s="28" t="s">
        <v>24</v>
      </c>
      <c r="D117" s="35"/>
      <c r="E117" s="35"/>
      <c r="F117" s="26" t="str">
        <f>E15</f>
        <v>Městská část Praha 6</v>
      </c>
      <c r="G117" s="35"/>
      <c r="H117" s="35"/>
      <c r="I117" s="116" t="s">
        <v>30</v>
      </c>
      <c r="J117" s="31" t="str">
        <f>E21</f>
        <v>QUADRA PROJECT s.r.o.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28</v>
      </c>
      <c r="D118" s="35"/>
      <c r="E118" s="35"/>
      <c r="F118" s="26" t="str">
        <f>IF(E18="","",E18)</f>
        <v>Vyplň údaj</v>
      </c>
      <c r="G118" s="35"/>
      <c r="H118" s="35"/>
      <c r="I118" s="116" t="s">
        <v>33</v>
      </c>
      <c r="J118" s="31" t="str">
        <f>E24</f>
        <v>Vladimír Mrázek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>
      <c r="A119" s="33"/>
      <c r="B119" s="34"/>
      <c r="C119" s="35"/>
      <c r="D119" s="35"/>
      <c r="E119" s="35"/>
      <c r="F119" s="35"/>
      <c r="G119" s="35"/>
      <c r="H119" s="35"/>
      <c r="I119" s="114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>
      <c r="A120" s="174"/>
      <c r="B120" s="175"/>
      <c r="C120" s="176" t="s">
        <v>114</v>
      </c>
      <c r="D120" s="177" t="s">
        <v>62</v>
      </c>
      <c r="E120" s="177" t="s">
        <v>58</v>
      </c>
      <c r="F120" s="177" t="s">
        <v>59</v>
      </c>
      <c r="G120" s="177" t="s">
        <v>115</v>
      </c>
      <c r="H120" s="177" t="s">
        <v>116</v>
      </c>
      <c r="I120" s="178" t="s">
        <v>117</v>
      </c>
      <c r="J120" s="177" t="s">
        <v>105</v>
      </c>
      <c r="K120" s="179" t="s">
        <v>118</v>
      </c>
      <c r="L120" s="180"/>
      <c r="M120" s="74" t="s">
        <v>1</v>
      </c>
      <c r="N120" s="75" t="s">
        <v>41</v>
      </c>
      <c r="O120" s="75" t="s">
        <v>119</v>
      </c>
      <c r="P120" s="75" t="s">
        <v>120</v>
      </c>
      <c r="Q120" s="75" t="s">
        <v>121</v>
      </c>
      <c r="R120" s="75" t="s">
        <v>122</v>
      </c>
      <c r="S120" s="75" t="s">
        <v>123</v>
      </c>
      <c r="T120" s="76" t="s">
        <v>124</v>
      </c>
      <c r="U120" s="174"/>
      <c r="V120" s="174"/>
      <c r="W120" s="174"/>
      <c r="X120" s="174"/>
      <c r="Y120" s="174"/>
      <c r="Z120" s="174"/>
      <c r="AA120" s="174"/>
      <c r="AB120" s="174"/>
      <c r="AC120" s="174"/>
      <c r="AD120" s="174"/>
      <c r="AE120" s="174"/>
    </row>
    <row r="121" spans="1:65" s="2" customFormat="1" ht="22.9" customHeight="1">
      <c r="A121" s="33"/>
      <c r="B121" s="34"/>
      <c r="C121" s="81" t="s">
        <v>125</v>
      </c>
      <c r="D121" s="35"/>
      <c r="E121" s="35"/>
      <c r="F121" s="35"/>
      <c r="G121" s="35"/>
      <c r="H121" s="35"/>
      <c r="I121" s="114"/>
      <c r="J121" s="181">
        <f>BK121</f>
        <v>0</v>
      </c>
      <c r="K121" s="35"/>
      <c r="L121" s="38"/>
      <c r="M121" s="77"/>
      <c r="N121" s="182"/>
      <c r="O121" s="78"/>
      <c r="P121" s="183">
        <f>P122</f>
        <v>0</v>
      </c>
      <c r="Q121" s="78"/>
      <c r="R121" s="183">
        <f>R122</f>
        <v>0</v>
      </c>
      <c r="S121" s="78"/>
      <c r="T121" s="184">
        <f>T122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76</v>
      </c>
      <c r="AU121" s="16" t="s">
        <v>107</v>
      </c>
      <c r="BK121" s="185">
        <f>BK122</f>
        <v>0</v>
      </c>
    </row>
    <row r="122" spans="1:65" s="12" customFormat="1" ht="25.9" customHeight="1">
      <c r="B122" s="186"/>
      <c r="C122" s="187"/>
      <c r="D122" s="188" t="s">
        <v>76</v>
      </c>
      <c r="E122" s="189" t="s">
        <v>126</v>
      </c>
      <c r="F122" s="189" t="s">
        <v>127</v>
      </c>
      <c r="G122" s="187"/>
      <c r="H122" s="187"/>
      <c r="I122" s="190"/>
      <c r="J122" s="191">
        <f>BK122</f>
        <v>0</v>
      </c>
      <c r="K122" s="187"/>
      <c r="L122" s="192"/>
      <c r="M122" s="193"/>
      <c r="N122" s="194"/>
      <c r="O122" s="194"/>
      <c r="P122" s="195">
        <f>P123+P125+P127+P132</f>
        <v>0</v>
      </c>
      <c r="Q122" s="194"/>
      <c r="R122" s="195">
        <f>R123+R125+R127+R132</f>
        <v>0</v>
      </c>
      <c r="S122" s="194"/>
      <c r="T122" s="196">
        <f>T123+T125+T127+T132</f>
        <v>0</v>
      </c>
      <c r="AR122" s="197" t="s">
        <v>128</v>
      </c>
      <c r="AT122" s="198" t="s">
        <v>76</v>
      </c>
      <c r="AU122" s="198" t="s">
        <v>77</v>
      </c>
      <c r="AY122" s="197" t="s">
        <v>129</v>
      </c>
      <c r="BK122" s="199">
        <f>BK123+BK125+BK127+BK132</f>
        <v>0</v>
      </c>
    </row>
    <row r="123" spans="1:65" s="12" customFormat="1" ht="22.9" customHeight="1">
      <c r="B123" s="186"/>
      <c r="C123" s="187"/>
      <c r="D123" s="188" t="s">
        <v>76</v>
      </c>
      <c r="E123" s="200" t="s">
        <v>130</v>
      </c>
      <c r="F123" s="200" t="s">
        <v>131</v>
      </c>
      <c r="G123" s="187"/>
      <c r="H123" s="187"/>
      <c r="I123" s="190"/>
      <c r="J123" s="201">
        <f>BK123</f>
        <v>0</v>
      </c>
      <c r="K123" s="187"/>
      <c r="L123" s="192"/>
      <c r="M123" s="193"/>
      <c r="N123" s="194"/>
      <c r="O123" s="194"/>
      <c r="P123" s="195">
        <f>P124</f>
        <v>0</v>
      </c>
      <c r="Q123" s="194"/>
      <c r="R123" s="195">
        <f>R124</f>
        <v>0</v>
      </c>
      <c r="S123" s="194"/>
      <c r="T123" s="196">
        <f>T124</f>
        <v>0</v>
      </c>
      <c r="AR123" s="197" t="s">
        <v>128</v>
      </c>
      <c r="AT123" s="198" t="s">
        <v>76</v>
      </c>
      <c r="AU123" s="198" t="s">
        <v>85</v>
      </c>
      <c r="AY123" s="197" t="s">
        <v>129</v>
      </c>
      <c r="BK123" s="199">
        <f>BK124</f>
        <v>0</v>
      </c>
    </row>
    <row r="124" spans="1:65" s="2" customFormat="1" ht="16.5" customHeight="1">
      <c r="A124" s="33"/>
      <c r="B124" s="34"/>
      <c r="C124" s="202" t="s">
        <v>85</v>
      </c>
      <c r="D124" s="202" t="s">
        <v>132</v>
      </c>
      <c r="E124" s="203" t="s">
        <v>133</v>
      </c>
      <c r="F124" s="204" t="s">
        <v>134</v>
      </c>
      <c r="G124" s="205" t="s">
        <v>135</v>
      </c>
      <c r="H124" s="206">
        <v>1</v>
      </c>
      <c r="I124" s="207"/>
      <c r="J124" s="208">
        <f>ROUND(I124*H124,2)</f>
        <v>0</v>
      </c>
      <c r="K124" s="204" t="s">
        <v>136</v>
      </c>
      <c r="L124" s="38"/>
      <c r="M124" s="209" t="s">
        <v>1</v>
      </c>
      <c r="N124" s="210" t="s">
        <v>42</v>
      </c>
      <c r="O124" s="70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3" t="s">
        <v>137</v>
      </c>
      <c r="AT124" s="213" t="s">
        <v>132</v>
      </c>
      <c r="AU124" s="213" t="s">
        <v>87</v>
      </c>
      <c r="AY124" s="16" t="s">
        <v>129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6" t="s">
        <v>85</v>
      </c>
      <c r="BK124" s="214">
        <f>ROUND(I124*H124,2)</f>
        <v>0</v>
      </c>
      <c r="BL124" s="16" t="s">
        <v>137</v>
      </c>
      <c r="BM124" s="213" t="s">
        <v>138</v>
      </c>
    </row>
    <row r="125" spans="1:65" s="12" customFormat="1" ht="22.9" customHeight="1">
      <c r="B125" s="186"/>
      <c r="C125" s="187"/>
      <c r="D125" s="188" t="s">
        <v>76</v>
      </c>
      <c r="E125" s="200" t="s">
        <v>139</v>
      </c>
      <c r="F125" s="200" t="s">
        <v>140</v>
      </c>
      <c r="G125" s="187"/>
      <c r="H125" s="187"/>
      <c r="I125" s="190"/>
      <c r="J125" s="201">
        <f>BK125</f>
        <v>0</v>
      </c>
      <c r="K125" s="187"/>
      <c r="L125" s="192"/>
      <c r="M125" s="193"/>
      <c r="N125" s="194"/>
      <c r="O125" s="194"/>
      <c r="P125" s="195">
        <f>P126</f>
        <v>0</v>
      </c>
      <c r="Q125" s="194"/>
      <c r="R125" s="195">
        <f>R126</f>
        <v>0</v>
      </c>
      <c r="S125" s="194"/>
      <c r="T125" s="196">
        <f>T126</f>
        <v>0</v>
      </c>
      <c r="AR125" s="197" t="s">
        <v>128</v>
      </c>
      <c r="AT125" s="198" t="s">
        <v>76</v>
      </c>
      <c r="AU125" s="198" t="s">
        <v>85</v>
      </c>
      <c r="AY125" s="197" t="s">
        <v>129</v>
      </c>
      <c r="BK125" s="199">
        <f>BK126</f>
        <v>0</v>
      </c>
    </row>
    <row r="126" spans="1:65" s="2" customFormat="1" ht="16.5" customHeight="1">
      <c r="A126" s="33"/>
      <c r="B126" s="34"/>
      <c r="C126" s="202" t="s">
        <v>87</v>
      </c>
      <c r="D126" s="202" t="s">
        <v>132</v>
      </c>
      <c r="E126" s="203" t="s">
        <v>141</v>
      </c>
      <c r="F126" s="204" t="s">
        <v>140</v>
      </c>
      <c r="G126" s="205" t="s">
        <v>135</v>
      </c>
      <c r="H126" s="206">
        <v>1</v>
      </c>
      <c r="I126" s="207"/>
      <c r="J126" s="208">
        <f>ROUND(I126*H126,2)</f>
        <v>0</v>
      </c>
      <c r="K126" s="204" t="s">
        <v>136</v>
      </c>
      <c r="L126" s="38"/>
      <c r="M126" s="209" t="s">
        <v>1</v>
      </c>
      <c r="N126" s="210" t="s">
        <v>42</v>
      </c>
      <c r="O126" s="70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13" t="s">
        <v>137</v>
      </c>
      <c r="AT126" s="213" t="s">
        <v>132</v>
      </c>
      <c r="AU126" s="213" t="s">
        <v>87</v>
      </c>
      <c r="AY126" s="16" t="s">
        <v>129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6" t="s">
        <v>85</v>
      </c>
      <c r="BK126" s="214">
        <f>ROUND(I126*H126,2)</f>
        <v>0</v>
      </c>
      <c r="BL126" s="16" t="s">
        <v>137</v>
      </c>
      <c r="BM126" s="213" t="s">
        <v>142</v>
      </c>
    </row>
    <row r="127" spans="1:65" s="12" customFormat="1" ht="22.9" customHeight="1">
      <c r="B127" s="186"/>
      <c r="C127" s="187"/>
      <c r="D127" s="188" t="s">
        <v>76</v>
      </c>
      <c r="E127" s="200" t="s">
        <v>143</v>
      </c>
      <c r="F127" s="200" t="s">
        <v>144</v>
      </c>
      <c r="G127" s="187"/>
      <c r="H127" s="187"/>
      <c r="I127" s="190"/>
      <c r="J127" s="201">
        <f>BK127</f>
        <v>0</v>
      </c>
      <c r="K127" s="187"/>
      <c r="L127" s="192"/>
      <c r="M127" s="193"/>
      <c r="N127" s="194"/>
      <c r="O127" s="194"/>
      <c r="P127" s="195">
        <f>SUM(P128:P131)</f>
        <v>0</v>
      </c>
      <c r="Q127" s="194"/>
      <c r="R127" s="195">
        <f>SUM(R128:R131)</f>
        <v>0</v>
      </c>
      <c r="S127" s="194"/>
      <c r="T127" s="196">
        <f>SUM(T128:T131)</f>
        <v>0</v>
      </c>
      <c r="AR127" s="197" t="s">
        <v>128</v>
      </c>
      <c r="AT127" s="198" t="s">
        <v>76</v>
      </c>
      <c r="AU127" s="198" t="s">
        <v>85</v>
      </c>
      <c r="AY127" s="197" t="s">
        <v>129</v>
      </c>
      <c r="BK127" s="199">
        <f>SUM(BK128:BK131)</f>
        <v>0</v>
      </c>
    </row>
    <row r="128" spans="1:65" s="2" customFormat="1" ht="16.5" customHeight="1">
      <c r="A128" s="33"/>
      <c r="B128" s="34"/>
      <c r="C128" s="202" t="s">
        <v>145</v>
      </c>
      <c r="D128" s="202" t="s">
        <v>132</v>
      </c>
      <c r="E128" s="203" t="s">
        <v>146</v>
      </c>
      <c r="F128" s="204" t="s">
        <v>147</v>
      </c>
      <c r="G128" s="205" t="s">
        <v>135</v>
      </c>
      <c r="H128" s="206">
        <v>1</v>
      </c>
      <c r="I128" s="207"/>
      <c r="J128" s="208">
        <f>ROUND(I128*H128,2)</f>
        <v>0</v>
      </c>
      <c r="K128" s="204" t="s">
        <v>136</v>
      </c>
      <c r="L128" s="38"/>
      <c r="M128" s="209" t="s">
        <v>1</v>
      </c>
      <c r="N128" s="210" t="s">
        <v>42</v>
      </c>
      <c r="O128" s="70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3" t="s">
        <v>137</v>
      </c>
      <c r="AT128" s="213" t="s">
        <v>132</v>
      </c>
      <c r="AU128" s="213" t="s">
        <v>87</v>
      </c>
      <c r="AY128" s="16" t="s">
        <v>129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6" t="s">
        <v>85</v>
      </c>
      <c r="BK128" s="214">
        <f>ROUND(I128*H128,2)</f>
        <v>0</v>
      </c>
      <c r="BL128" s="16" t="s">
        <v>137</v>
      </c>
      <c r="BM128" s="213" t="s">
        <v>148</v>
      </c>
    </row>
    <row r="129" spans="1:65" s="2" customFormat="1" ht="16.5" customHeight="1">
      <c r="A129" s="33"/>
      <c r="B129" s="34"/>
      <c r="C129" s="202" t="s">
        <v>149</v>
      </c>
      <c r="D129" s="202" t="s">
        <v>132</v>
      </c>
      <c r="E129" s="203" t="s">
        <v>150</v>
      </c>
      <c r="F129" s="204" t="s">
        <v>151</v>
      </c>
      <c r="G129" s="205" t="s">
        <v>135</v>
      </c>
      <c r="H129" s="206">
        <v>1</v>
      </c>
      <c r="I129" s="207"/>
      <c r="J129" s="208">
        <f>ROUND(I129*H129,2)</f>
        <v>0</v>
      </c>
      <c r="K129" s="204" t="s">
        <v>136</v>
      </c>
      <c r="L129" s="38"/>
      <c r="M129" s="209" t="s">
        <v>1</v>
      </c>
      <c r="N129" s="210" t="s">
        <v>42</v>
      </c>
      <c r="O129" s="70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3" t="s">
        <v>137</v>
      </c>
      <c r="AT129" s="213" t="s">
        <v>132</v>
      </c>
      <c r="AU129" s="213" t="s">
        <v>87</v>
      </c>
      <c r="AY129" s="16" t="s">
        <v>129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6" t="s">
        <v>85</v>
      </c>
      <c r="BK129" s="214">
        <f>ROUND(I129*H129,2)</f>
        <v>0</v>
      </c>
      <c r="BL129" s="16" t="s">
        <v>137</v>
      </c>
      <c r="BM129" s="213" t="s">
        <v>152</v>
      </c>
    </row>
    <row r="130" spans="1:65" s="2" customFormat="1" ht="16.5" customHeight="1">
      <c r="A130" s="33"/>
      <c r="B130" s="34"/>
      <c r="C130" s="202" t="s">
        <v>128</v>
      </c>
      <c r="D130" s="202" t="s">
        <v>132</v>
      </c>
      <c r="E130" s="203" t="s">
        <v>153</v>
      </c>
      <c r="F130" s="204" t="s">
        <v>154</v>
      </c>
      <c r="G130" s="205" t="s">
        <v>135</v>
      </c>
      <c r="H130" s="206">
        <v>1</v>
      </c>
      <c r="I130" s="207"/>
      <c r="J130" s="208">
        <f>ROUND(I130*H130,2)</f>
        <v>0</v>
      </c>
      <c r="K130" s="204" t="s">
        <v>1</v>
      </c>
      <c r="L130" s="38"/>
      <c r="M130" s="209" t="s">
        <v>1</v>
      </c>
      <c r="N130" s="210" t="s">
        <v>42</v>
      </c>
      <c r="O130" s="70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13" t="s">
        <v>137</v>
      </c>
      <c r="AT130" s="213" t="s">
        <v>132</v>
      </c>
      <c r="AU130" s="213" t="s">
        <v>87</v>
      </c>
      <c r="AY130" s="16" t="s">
        <v>129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6" t="s">
        <v>85</v>
      </c>
      <c r="BK130" s="214">
        <f>ROUND(I130*H130,2)</f>
        <v>0</v>
      </c>
      <c r="BL130" s="16" t="s">
        <v>137</v>
      </c>
      <c r="BM130" s="213" t="s">
        <v>155</v>
      </c>
    </row>
    <row r="131" spans="1:65" s="2" customFormat="1" ht="16.5" customHeight="1">
      <c r="A131" s="33"/>
      <c r="B131" s="34"/>
      <c r="C131" s="202" t="s">
        <v>156</v>
      </c>
      <c r="D131" s="202" t="s">
        <v>132</v>
      </c>
      <c r="E131" s="203" t="s">
        <v>157</v>
      </c>
      <c r="F131" s="204" t="s">
        <v>158</v>
      </c>
      <c r="G131" s="205" t="s">
        <v>135</v>
      </c>
      <c r="H131" s="206">
        <v>1</v>
      </c>
      <c r="I131" s="207"/>
      <c r="J131" s="208">
        <f>ROUND(I131*H131,2)</f>
        <v>0</v>
      </c>
      <c r="K131" s="204" t="s">
        <v>1</v>
      </c>
      <c r="L131" s="38"/>
      <c r="M131" s="209" t="s">
        <v>1</v>
      </c>
      <c r="N131" s="210" t="s">
        <v>42</v>
      </c>
      <c r="O131" s="70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3" t="s">
        <v>137</v>
      </c>
      <c r="AT131" s="213" t="s">
        <v>132</v>
      </c>
      <c r="AU131" s="213" t="s">
        <v>87</v>
      </c>
      <c r="AY131" s="16" t="s">
        <v>129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6" t="s">
        <v>85</v>
      </c>
      <c r="BK131" s="214">
        <f>ROUND(I131*H131,2)</f>
        <v>0</v>
      </c>
      <c r="BL131" s="16" t="s">
        <v>137</v>
      </c>
      <c r="BM131" s="213" t="s">
        <v>159</v>
      </c>
    </row>
    <row r="132" spans="1:65" s="12" customFormat="1" ht="22.9" customHeight="1">
      <c r="B132" s="186"/>
      <c r="C132" s="187"/>
      <c r="D132" s="188" t="s">
        <v>76</v>
      </c>
      <c r="E132" s="200" t="s">
        <v>160</v>
      </c>
      <c r="F132" s="200" t="s">
        <v>161</v>
      </c>
      <c r="G132" s="187"/>
      <c r="H132" s="187"/>
      <c r="I132" s="190"/>
      <c r="J132" s="201">
        <f>BK132</f>
        <v>0</v>
      </c>
      <c r="K132" s="187"/>
      <c r="L132" s="192"/>
      <c r="M132" s="193"/>
      <c r="N132" s="194"/>
      <c r="O132" s="194"/>
      <c r="P132" s="195">
        <f>P133</f>
        <v>0</v>
      </c>
      <c r="Q132" s="194"/>
      <c r="R132" s="195">
        <f>R133</f>
        <v>0</v>
      </c>
      <c r="S132" s="194"/>
      <c r="T132" s="196">
        <f>T133</f>
        <v>0</v>
      </c>
      <c r="AR132" s="197" t="s">
        <v>128</v>
      </c>
      <c r="AT132" s="198" t="s">
        <v>76</v>
      </c>
      <c r="AU132" s="198" t="s">
        <v>85</v>
      </c>
      <c r="AY132" s="197" t="s">
        <v>129</v>
      </c>
      <c r="BK132" s="199">
        <f>BK133</f>
        <v>0</v>
      </c>
    </row>
    <row r="133" spans="1:65" s="2" customFormat="1" ht="16.5" customHeight="1">
      <c r="A133" s="33"/>
      <c r="B133" s="34"/>
      <c r="C133" s="202" t="s">
        <v>162</v>
      </c>
      <c r="D133" s="202" t="s">
        <v>132</v>
      </c>
      <c r="E133" s="203" t="s">
        <v>163</v>
      </c>
      <c r="F133" s="204" t="s">
        <v>164</v>
      </c>
      <c r="G133" s="205" t="s">
        <v>135</v>
      </c>
      <c r="H133" s="206">
        <v>1</v>
      </c>
      <c r="I133" s="207"/>
      <c r="J133" s="208">
        <f>ROUND(I133*H133,2)</f>
        <v>0</v>
      </c>
      <c r="K133" s="204" t="s">
        <v>136</v>
      </c>
      <c r="L133" s="38"/>
      <c r="M133" s="215" t="s">
        <v>1</v>
      </c>
      <c r="N133" s="216" t="s">
        <v>42</v>
      </c>
      <c r="O133" s="217"/>
      <c r="P133" s="218">
        <f>O133*H133</f>
        <v>0</v>
      </c>
      <c r="Q133" s="218">
        <v>0</v>
      </c>
      <c r="R133" s="218">
        <f>Q133*H133</f>
        <v>0</v>
      </c>
      <c r="S133" s="218">
        <v>0</v>
      </c>
      <c r="T133" s="219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3" t="s">
        <v>137</v>
      </c>
      <c r="AT133" s="213" t="s">
        <v>132</v>
      </c>
      <c r="AU133" s="213" t="s">
        <v>87</v>
      </c>
      <c r="AY133" s="16" t="s">
        <v>129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6" t="s">
        <v>85</v>
      </c>
      <c r="BK133" s="214">
        <f>ROUND(I133*H133,2)</f>
        <v>0</v>
      </c>
      <c r="BL133" s="16" t="s">
        <v>137</v>
      </c>
      <c r="BM133" s="213" t="s">
        <v>165</v>
      </c>
    </row>
    <row r="134" spans="1:65" s="2" customFormat="1" ht="6.95" customHeight="1">
      <c r="A134" s="33"/>
      <c r="B134" s="53"/>
      <c r="C134" s="54"/>
      <c r="D134" s="54"/>
      <c r="E134" s="54"/>
      <c r="F134" s="54"/>
      <c r="G134" s="54"/>
      <c r="H134" s="54"/>
      <c r="I134" s="151"/>
      <c r="J134" s="54"/>
      <c r="K134" s="54"/>
      <c r="L134" s="38"/>
      <c r="M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</sheetData>
  <sheetProtection algorithmName="SHA-512" hashValue="25ua1/92hBcHM94tsOyn5jkXdy7gowbUCYLCtPRixV9XywiV4BTXOok67JSiLwAzkWvBb+++wTiYqHLfll01tw==" saltValue="KIZ4CCARUQ9VT9YgO4eUXpa0jGAYU3aytAqYnghlh2M1ZllIXfum22GhW+iw5RQ53EitgeAPJ/hVRfRRZBhLgg==" spinCount="100000" sheet="1" objects="1" scenarios="1" formatColumns="0" formatRows="0" autoFilter="0"/>
  <autoFilter ref="C120:K133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0"/>
  <sheetViews>
    <sheetView showGridLines="0" view="pageBreakPreview" topLeftCell="A11" zoomScaleNormal="100" zoomScaleSheetLayoutView="100" workbookViewId="0">
      <selection activeCell="A11" sqref="A11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8.33203125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6" t="s">
        <v>90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100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1" t="str">
        <f>'Rekapitulace stavby'!K6</f>
        <v>ZŠ Hanspaulka - doplnění chlazení do půdní vestavby</v>
      </c>
      <c r="F7" s="302"/>
      <c r="G7" s="302"/>
      <c r="H7" s="302"/>
      <c r="I7" s="107"/>
      <c r="L7" s="19"/>
    </row>
    <row r="8" spans="1:46" s="2" customFormat="1" ht="12" customHeight="1">
      <c r="A8" s="33"/>
      <c r="B8" s="38"/>
      <c r="C8" s="33"/>
      <c r="D8" s="113" t="s">
        <v>101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3" t="s">
        <v>166</v>
      </c>
      <c r="F9" s="304"/>
      <c r="G9" s="304"/>
      <c r="H9" s="304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17. 10. 2019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26</v>
      </c>
      <c r="F15" s="33"/>
      <c r="G15" s="33"/>
      <c r="H15" s="33"/>
      <c r="I15" s="116" t="s">
        <v>27</v>
      </c>
      <c r="J15" s="115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28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5" t="str">
        <f>'Rekapitulace stavby'!E14</f>
        <v>Vyplň údaj</v>
      </c>
      <c r="F18" s="306"/>
      <c r="G18" s="306"/>
      <c r="H18" s="306"/>
      <c r="I18" s="116" t="s">
        <v>27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30</v>
      </c>
      <c r="E20" s="33"/>
      <c r="F20" s="33"/>
      <c r="G20" s="33"/>
      <c r="H20" s="33"/>
      <c r="I20" s="116" t="s">
        <v>25</v>
      </c>
      <c r="J20" s="115" t="s">
        <v>1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">
        <v>31</v>
      </c>
      <c r="F21" s="33"/>
      <c r="G21" s="33"/>
      <c r="H21" s="33"/>
      <c r="I21" s="116" t="s">
        <v>27</v>
      </c>
      <c r="J21" s="115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33</v>
      </c>
      <c r="E23" s="33"/>
      <c r="F23" s="33"/>
      <c r="G23" s="33"/>
      <c r="H23" s="33"/>
      <c r="I23" s="116" t="s">
        <v>25</v>
      </c>
      <c r="J23" s="115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">
        <v>34</v>
      </c>
      <c r="F24" s="33"/>
      <c r="G24" s="33"/>
      <c r="H24" s="33"/>
      <c r="I24" s="116" t="s">
        <v>27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35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07" t="s">
        <v>1</v>
      </c>
      <c r="F27" s="307"/>
      <c r="G27" s="307"/>
      <c r="H27" s="307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ROUND(J125,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ROUND((SUM(BE125:BE179)),  2)</f>
        <v>0</v>
      </c>
      <c r="G33" s="33"/>
      <c r="H33" s="33"/>
      <c r="I33" s="130">
        <v>0.21</v>
      </c>
      <c r="J33" s="129">
        <f>ROUND(((SUM(BE125:BE179))*I33),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ROUND((SUM(BF125:BF179)),  2)</f>
        <v>0</v>
      </c>
      <c r="G34" s="33"/>
      <c r="H34" s="33"/>
      <c r="I34" s="130">
        <v>0.15</v>
      </c>
      <c r="J34" s="129">
        <f>ROUND(((SUM(BF125:BF179))*I34),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ROUND((SUM(BG125:BG179)),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ROUND((SUM(BH125:BH179)),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ROUND((SUM(BI125:BI179)),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103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8" t="str">
        <f>E7</f>
        <v>ZŠ Hanspaulka - doplnění chlazení do půdní vestavby</v>
      </c>
      <c r="F85" s="309"/>
      <c r="G85" s="309"/>
      <c r="H85" s="309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101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0" t="str">
        <f>E9</f>
        <v>02 - STAVEBNÍ PRÁCE</v>
      </c>
      <c r="F87" s="310"/>
      <c r="G87" s="310"/>
      <c r="H87" s="310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Sušická č.p. 1000/29,  Praha 6 - Dejvice </v>
      </c>
      <c r="G89" s="35"/>
      <c r="H89" s="35"/>
      <c r="I89" s="116" t="s">
        <v>22</v>
      </c>
      <c r="J89" s="65" t="str">
        <f>IF(J12="","",J12)</f>
        <v>17. 10. 2019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24</v>
      </c>
      <c r="D91" s="35"/>
      <c r="E91" s="35"/>
      <c r="F91" s="26" t="str">
        <f>E15</f>
        <v>Městská část Praha 6</v>
      </c>
      <c r="G91" s="35"/>
      <c r="H91" s="35"/>
      <c r="I91" s="116" t="s">
        <v>30</v>
      </c>
      <c r="J91" s="31" t="str">
        <f>E21</f>
        <v>QUADRA PROJECT s.r.o.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28</v>
      </c>
      <c r="D92" s="35"/>
      <c r="E92" s="35"/>
      <c r="F92" s="26" t="str">
        <f>IF(E18="","",E18)</f>
        <v>Vyplň údaj</v>
      </c>
      <c r="G92" s="35"/>
      <c r="H92" s="35"/>
      <c r="I92" s="116" t="s">
        <v>33</v>
      </c>
      <c r="J92" s="31" t="str">
        <f>E24</f>
        <v>Vladimír Mrázek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104</v>
      </c>
      <c r="D94" s="156"/>
      <c r="E94" s="156"/>
      <c r="F94" s="156"/>
      <c r="G94" s="156"/>
      <c r="H94" s="156"/>
      <c r="I94" s="157"/>
      <c r="J94" s="158" t="s">
        <v>105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106</v>
      </c>
      <c r="D96" s="35"/>
      <c r="E96" s="35"/>
      <c r="F96" s="35"/>
      <c r="G96" s="35"/>
      <c r="H96" s="35"/>
      <c r="I96" s="114"/>
      <c r="J96" s="83">
        <f>J125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107</v>
      </c>
    </row>
    <row r="97" spans="1:31" s="9" customFormat="1" ht="24.95" customHeight="1">
      <c r="B97" s="160"/>
      <c r="C97" s="161"/>
      <c r="D97" s="162" t="s">
        <v>167</v>
      </c>
      <c r="E97" s="163"/>
      <c r="F97" s="163"/>
      <c r="G97" s="163"/>
      <c r="H97" s="163"/>
      <c r="I97" s="164"/>
      <c r="J97" s="165">
        <f>J126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168</v>
      </c>
      <c r="E98" s="170"/>
      <c r="F98" s="170"/>
      <c r="G98" s="170"/>
      <c r="H98" s="170"/>
      <c r="I98" s="171"/>
      <c r="J98" s="172">
        <f>J127</f>
        <v>0</v>
      </c>
      <c r="K98" s="168"/>
      <c r="L98" s="173"/>
    </row>
    <row r="99" spans="1:31" s="10" customFormat="1" ht="19.899999999999999" customHeight="1">
      <c r="B99" s="167"/>
      <c r="C99" s="168"/>
      <c r="D99" s="169" t="s">
        <v>169</v>
      </c>
      <c r="E99" s="170"/>
      <c r="F99" s="170"/>
      <c r="G99" s="170"/>
      <c r="H99" s="170"/>
      <c r="I99" s="171"/>
      <c r="J99" s="172">
        <f>J130</f>
        <v>0</v>
      </c>
      <c r="K99" s="168"/>
      <c r="L99" s="173"/>
    </row>
    <row r="100" spans="1:31" s="10" customFormat="1" ht="19.899999999999999" customHeight="1">
      <c r="B100" s="167"/>
      <c r="C100" s="168"/>
      <c r="D100" s="169" t="s">
        <v>170</v>
      </c>
      <c r="E100" s="170"/>
      <c r="F100" s="170"/>
      <c r="G100" s="170"/>
      <c r="H100" s="170"/>
      <c r="I100" s="171"/>
      <c r="J100" s="172">
        <f>J149</f>
        <v>0</v>
      </c>
      <c r="K100" s="168"/>
      <c r="L100" s="173"/>
    </row>
    <row r="101" spans="1:31" s="10" customFormat="1" ht="19.899999999999999" customHeight="1">
      <c r="B101" s="167"/>
      <c r="C101" s="168"/>
      <c r="D101" s="169" t="s">
        <v>171</v>
      </c>
      <c r="E101" s="170"/>
      <c r="F101" s="170"/>
      <c r="G101" s="170"/>
      <c r="H101" s="170"/>
      <c r="I101" s="171"/>
      <c r="J101" s="172">
        <f>J155</f>
        <v>0</v>
      </c>
      <c r="K101" s="168"/>
      <c r="L101" s="173"/>
    </row>
    <row r="102" spans="1:31" s="9" customFormat="1" ht="24.95" customHeight="1">
      <c r="B102" s="160"/>
      <c r="C102" s="161"/>
      <c r="D102" s="162" t="s">
        <v>172</v>
      </c>
      <c r="E102" s="163"/>
      <c r="F102" s="163"/>
      <c r="G102" s="163"/>
      <c r="H102" s="163"/>
      <c r="I102" s="164"/>
      <c r="J102" s="165">
        <f>J157</f>
        <v>0</v>
      </c>
      <c r="K102" s="161"/>
      <c r="L102" s="166"/>
    </row>
    <row r="103" spans="1:31" s="10" customFormat="1" ht="19.899999999999999" customHeight="1">
      <c r="B103" s="167"/>
      <c r="C103" s="168"/>
      <c r="D103" s="169" t="s">
        <v>173</v>
      </c>
      <c r="E103" s="170"/>
      <c r="F103" s="170"/>
      <c r="G103" s="170"/>
      <c r="H103" s="170"/>
      <c r="I103" s="171"/>
      <c r="J103" s="172">
        <f>J158</f>
        <v>0</v>
      </c>
      <c r="K103" s="168"/>
      <c r="L103" s="173"/>
    </row>
    <row r="104" spans="1:31" s="10" customFormat="1" ht="19.899999999999999" customHeight="1">
      <c r="B104" s="167"/>
      <c r="C104" s="168"/>
      <c r="D104" s="169" t="s">
        <v>174</v>
      </c>
      <c r="E104" s="170"/>
      <c r="F104" s="170"/>
      <c r="G104" s="170"/>
      <c r="H104" s="170"/>
      <c r="I104" s="171"/>
      <c r="J104" s="172">
        <f>J162</f>
        <v>0</v>
      </c>
      <c r="K104" s="168"/>
      <c r="L104" s="173"/>
    </row>
    <row r="105" spans="1:31" s="10" customFormat="1" ht="19.899999999999999" customHeight="1">
      <c r="B105" s="167"/>
      <c r="C105" s="168"/>
      <c r="D105" s="169" t="s">
        <v>175</v>
      </c>
      <c r="E105" s="170"/>
      <c r="F105" s="170"/>
      <c r="G105" s="170"/>
      <c r="H105" s="170"/>
      <c r="I105" s="171"/>
      <c r="J105" s="172">
        <f>J174</f>
        <v>0</v>
      </c>
      <c r="K105" s="168"/>
      <c r="L105" s="173"/>
    </row>
    <row r="106" spans="1:31" s="2" customFormat="1" ht="21.75" customHeight="1">
      <c r="A106" s="33"/>
      <c r="B106" s="34"/>
      <c r="C106" s="35"/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53"/>
      <c r="C107" s="54"/>
      <c r="D107" s="54"/>
      <c r="E107" s="54"/>
      <c r="F107" s="54"/>
      <c r="G107" s="54"/>
      <c r="H107" s="54"/>
      <c r="I107" s="151"/>
      <c r="J107" s="54"/>
      <c r="K107" s="54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31" s="2" customFormat="1" ht="6.95" customHeight="1">
      <c r="A111" s="33"/>
      <c r="B111" s="55"/>
      <c r="C111" s="56"/>
      <c r="D111" s="56"/>
      <c r="E111" s="56"/>
      <c r="F111" s="56"/>
      <c r="G111" s="56"/>
      <c r="H111" s="56"/>
      <c r="I111" s="154"/>
      <c r="J111" s="56"/>
      <c r="K111" s="56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24.95" customHeight="1">
      <c r="A112" s="33"/>
      <c r="B112" s="34"/>
      <c r="C112" s="22" t="s">
        <v>113</v>
      </c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114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16</v>
      </c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5"/>
      <c r="D115" s="35"/>
      <c r="E115" s="308" t="str">
        <f>E7</f>
        <v>ZŠ Hanspaulka - doplnění chlazení do půdní vestavby</v>
      </c>
      <c r="F115" s="309"/>
      <c r="G115" s="309"/>
      <c r="H115" s="309"/>
      <c r="I115" s="114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101</v>
      </c>
      <c r="D116" s="35"/>
      <c r="E116" s="35"/>
      <c r="F116" s="35"/>
      <c r="G116" s="35"/>
      <c r="H116" s="35"/>
      <c r="I116" s="114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5"/>
      <c r="D117" s="35"/>
      <c r="E117" s="260" t="str">
        <f>E9</f>
        <v>02 - STAVEBNÍ PRÁCE</v>
      </c>
      <c r="F117" s="310"/>
      <c r="G117" s="310"/>
      <c r="H117" s="310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114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20</v>
      </c>
      <c r="D119" s="35"/>
      <c r="E119" s="35"/>
      <c r="F119" s="26" t="str">
        <f>F12</f>
        <v xml:space="preserve">Sušická č.p. 1000/29,  Praha 6 - Dejvice </v>
      </c>
      <c r="G119" s="35"/>
      <c r="H119" s="35"/>
      <c r="I119" s="116" t="s">
        <v>22</v>
      </c>
      <c r="J119" s="65" t="str">
        <f>IF(J12="","",J12)</f>
        <v>17. 10. 2019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114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25.7" customHeight="1">
      <c r="A121" s="33"/>
      <c r="B121" s="34"/>
      <c r="C121" s="28" t="s">
        <v>24</v>
      </c>
      <c r="D121" s="35"/>
      <c r="E121" s="35"/>
      <c r="F121" s="26" t="str">
        <f>E15</f>
        <v>Městská část Praha 6</v>
      </c>
      <c r="G121" s="35"/>
      <c r="H121" s="35"/>
      <c r="I121" s="116" t="s">
        <v>30</v>
      </c>
      <c r="J121" s="31" t="str">
        <f>E21</f>
        <v>QUADRA PROJECT s.r.o.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2" customHeight="1">
      <c r="A122" s="33"/>
      <c r="B122" s="34"/>
      <c r="C122" s="28" t="s">
        <v>28</v>
      </c>
      <c r="D122" s="35"/>
      <c r="E122" s="35"/>
      <c r="F122" s="26" t="str">
        <f>IF(E18="","",E18)</f>
        <v>Vyplň údaj</v>
      </c>
      <c r="G122" s="35"/>
      <c r="H122" s="35"/>
      <c r="I122" s="116" t="s">
        <v>33</v>
      </c>
      <c r="J122" s="31" t="str">
        <f>E24</f>
        <v>Vladimír Mrázek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5"/>
      <c r="D123" s="35"/>
      <c r="E123" s="35"/>
      <c r="F123" s="35"/>
      <c r="G123" s="35"/>
      <c r="H123" s="35"/>
      <c r="I123" s="114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74"/>
      <c r="B124" s="175"/>
      <c r="C124" s="176" t="s">
        <v>114</v>
      </c>
      <c r="D124" s="177" t="s">
        <v>62</v>
      </c>
      <c r="E124" s="177" t="s">
        <v>58</v>
      </c>
      <c r="F124" s="177" t="s">
        <v>59</v>
      </c>
      <c r="G124" s="177" t="s">
        <v>115</v>
      </c>
      <c r="H124" s="177" t="s">
        <v>116</v>
      </c>
      <c r="I124" s="178" t="s">
        <v>117</v>
      </c>
      <c r="J124" s="177" t="s">
        <v>105</v>
      </c>
      <c r="K124" s="179" t="s">
        <v>118</v>
      </c>
      <c r="L124" s="180"/>
      <c r="M124" s="74" t="s">
        <v>1</v>
      </c>
      <c r="N124" s="75" t="s">
        <v>41</v>
      </c>
      <c r="O124" s="75" t="s">
        <v>119</v>
      </c>
      <c r="P124" s="75" t="s">
        <v>120</v>
      </c>
      <c r="Q124" s="75" t="s">
        <v>121</v>
      </c>
      <c r="R124" s="75" t="s">
        <v>122</v>
      </c>
      <c r="S124" s="75" t="s">
        <v>123</v>
      </c>
      <c r="T124" s="76" t="s">
        <v>124</v>
      </c>
      <c r="U124" s="174"/>
      <c r="V124" s="174"/>
      <c r="W124" s="174"/>
      <c r="X124" s="174"/>
      <c r="Y124" s="174"/>
      <c r="Z124" s="174"/>
      <c r="AA124" s="174"/>
      <c r="AB124" s="174"/>
      <c r="AC124" s="174"/>
      <c r="AD124" s="174"/>
      <c r="AE124" s="174"/>
    </row>
    <row r="125" spans="1:65" s="2" customFormat="1" ht="22.9" customHeight="1">
      <c r="A125" s="33"/>
      <c r="B125" s="34"/>
      <c r="C125" s="81" t="s">
        <v>125</v>
      </c>
      <c r="D125" s="35"/>
      <c r="E125" s="35"/>
      <c r="F125" s="35"/>
      <c r="G125" s="35"/>
      <c r="H125" s="35"/>
      <c r="I125" s="114"/>
      <c r="J125" s="181">
        <f>BK125</f>
        <v>0</v>
      </c>
      <c r="K125" s="35"/>
      <c r="L125" s="38"/>
      <c r="M125" s="77"/>
      <c r="N125" s="182"/>
      <c r="O125" s="78"/>
      <c r="P125" s="183">
        <f>P126+P157</f>
        <v>0</v>
      </c>
      <c r="Q125" s="78"/>
      <c r="R125" s="183">
        <f>R126+R157</f>
        <v>1.1892695</v>
      </c>
      <c r="S125" s="78"/>
      <c r="T125" s="184">
        <f>T126+T157</f>
        <v>0.30730000000000002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76</v>
      </c>
      <c r="AU125" s="16" t="s">
        <v>107</v>
      </c>
      <c r="BK125" s="185">
        <f>BK126+BK157</f>
        <v>0</v>
      </c>
    </row>
    <row r="126" spans="1:65" s="12" customFormat="1" ht="25.9" customHeight="1">
      <c r="B126" s="186"/>
      <c r="C126" s="187"/>
      <c r="D126" s="188" t="s">
        <v>76</v>
      </c>
      <c r="E126" s="189" t="s">
        <v>176</v>
      </c>
      <c r="F126" s="189" t="s">
        <v>177</v>
      </c>
      <c r="G126" s="187"/>
      <c r="H126" s="187"/>
      <c r="I126" s="190"/>
      <c r="J126" s="191">
        <f>BK126</f>
        <v>0</v>
      </c>
      <c r="K126" s="187"/>
      <c r="L126" s="192"/>
      <c r="M126" s="193"/>
      <c r="N126" s="194"/>
      <c r="O126" s="194"/>
      <c r="P126" s="195">
        <f>P127+P130+P149+P155</f>
        <v>0</v>
      </c>
      <c r="Q126" s="194"/>
      <c r="R126" s="195">
        <f>R127+R130+R149+R155</f>
        <v>0.75772549999999983</v>
      </c>
      <c r="S126" s="194"/>
      <c r="T126" s="196">
        <f>T127+T130+T149+T155</f>
        <v>0.30730000000000002</v>
      </c>
      <c r="AR126" s="197" t="s">
        <v>85</v>
      </c>
      <c r="AT126" s="198" t="s">
        <v>76</v>
      </c>
      <c r="AU126" s="198" t="s">
        <v>77</v>
      </c>
      <c r="AY126" s="197" t="s">
        <v>129</v>
      </c>
      <c r="BK126" s="199">
        <f>BK127+BK130+BK149+BK155</f>
        <v>0</v>
      </c>
    </row>
    <row r="127" spans="1:65" s="12" customFormat="1" ht="22.9" customHeight="1">
      <c r="B127" s="186"/>
      <c r="C127" s="187"/>
      <c r="D127" s="188" t="s">
        <v>76</v>
      </c>
      <c r="E127" s="200" t="s">
        <v>156</v>
      </c>
      <c r="F127" s="200" t="s">
        <v>178</v>
      </c>
      <c r="G127" s="187"/>
      <c r="H127" s="187"/>
      <c r="I127" s="190"/>
      <c r="J127" s="201">
        <f>BK127</f>
        <v>0</v>
      </c>
      <c r="K127" s="187"/>
      <c r="L127" s="192"/>
      <c r="M127" s="193"/>
      <c r="N127" s="194"/>
      <c r="O127" s="194"/>
      <c r="P127" s="195">
        <f>SUM(P128:P129)</f>
        <v>0</v>
      </c>
      <c r="Q127" s="194"/>
      <c r="R127" s="195">
        <f>SUM(R128:R129)</f>
        <v>0.16922549999999997</v>
      </c>
      <c r="S127" s="194"/>
      <c r="T127" s="196">
        <f>SUM(T128:T129)</f>
        <v>0</v>
      </c>
      <c r="AR127" s="197" t="s">
        <v>85</v>
      </c>
      <c r="AT127" s="198" t="s">
        <v>76</v>
      </c>
      <c r="AU127" s="198" t="s">
        <v>85</v>
      </c>
      <c r="AY127" s="197" t="s">
        <v>129</v>
      </c>
      <c r="BK127" s="199">
        <f>SUM(BK128:BK129)</f>
        <v>0</v>
      </c>
    </row>
    <row r="128" spans="1:65" s="2" customFormat="1" ht="16.5" customHeight="1">
      <c r="A128" s="33"/>
      <c r="B128" s="34"/>
      <c r="C128" s="202" t="s">
        <v>85</v>
      </c>
      <c r="D128" s="202" t="s">
        <v>132</v>
      </c>
      <c r="E128" s="203" t="s">
        <v>179</v>
      </c>
      <c r="F128" s="204" t="s">
        <v>180</v>
      </c>
      <c r="G128" s="205" t="s">
        <v>181</v>
      </c>
      <c r="H128" s="206">
        <v>7.4999999999999997E-2</v>
      </c>
      <c r="I128" s="207"/>
      <c r="J128" s="208">
        <f>ROUND(I128*H128,2)</f>
        <v>0</v>
      </c>
      <c r="K128" s="204" t="s">
        <v>136</v>
      </c>
      <c r="L128" s="38"/>
      <c r="M128" s="209" t="s">
        <v>1</v>
      </c>
      <c r="N128" s="210" t="s">
        <v>42</v>
      </c>
      <c r="O128" s="70"/>
      <c r="P128" s="211">
        <f>O128*H128</f>
        <v>0</v>
      </c>
      <c r="Q128" s="211">
        <v>2.2563399999999998</v>
      </c>
      <c r="R128" s="211">
        <f>Q128*H128</f>
        <v>0.16922549999999997</v>
      </c>
      <c r="S128" s="211">
        <v>0</v>
      </c>
      <c r="T128" s="21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3" t="s">
        <v>149</v>
      </c>
      <c r="AT128" s="213" t="s">
        <v>132</v>
      </c>
      <c r="AU128" s="213" t="s">
        <v>87</v>
      </c>
      <c r="AY128" s="16" t="s">
        <v>129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6" t="s">
        <v>85</v>
      </c>
      <c r="BK128" s="214">
        <f>ROUND(I128*H128,2)</f>
        <v>0</v>
      </c>
      <c r="BL128" s="16" t="s">
        <v>149</v>
      </c>
      <c r="BM128" s="213" t="s">
        <v>182</v>
      </c>
    </row>
    <row r="129" spans="1:65" s="13" customFormat="1" ht="11.25">
      <c r="B129" s="220"/>
      <c r="C129" s="221"/>
      <c r="D129" s="222" t="s">
        <v>183</v>
      </c>
      <c r="E129" s="223" t="s">
        <v>1</v>
      </c>
      <c r="F129" s="224" t="s">
        <v>184</v>
      </c>
      <c r="G129" s="221"/>
      <c r="H129" s="225">
        <v>7.4999999999999997E-2</v>
      </c>
      <c r="I129" s="226"/>
      <c r="J129" s="221"/>
      <c r="K129" s="221"/>
      <c r="L129" s="227"/>
      <c r="M129" s="228"/>
      <c r="N129" s="229"/>
      <c r="O129" s="229"/>
      <c r="P129" s="229"/>
      <c r="Q129" s="229"/>
      <c r="R129" s="229"/>
      <c r="S129" s="229"/>
      <c r="T129" s="230"/>
      <c r="AT129" s="231" t="s">
        <v>183</v>
      </c>
      <c r="AU129" s="231" t="s">
        <v>87</v>
      </c>
      <c r="AV129" s="13" t="s">
        <v>87</v>
      </c>
      <c r="AW129" s="13" t="s">
        <v>32</v>
      </c>
      <c r="AX129" s="13" t="s">
        <v>85</v>
      </c>
      <c r="AY129" s="231" t="s">
        <v>129</v>
      </c>
    </row>
    <row r="130" spans="1:65" s="12" customFormat="1" ht="22.9" customHeight="1">
      <c r="B130" s="186"/>
      <c r="C130" s="187"/>
      <c r="D130" s="188" t="s">
        <v>76</v>
      </c>
      <c r="E130" s="200" t="s">
        <v>185</v>
      </c>
      <c r="F130" s="200" t="s">
        <v>186</v>
      </c>
      <c r="G130" s="187"/>
      <c r="H130" s="187"/>
      <c r="I130" s="190"/>
      <c r="J130" s="201">
        <f>BK130</f>
        <v>0</v>
      </c>
      <c r="K130" s="187"/>
      <c r="L130" s="192"/>
      <c r="M130" s="193"/>
      <c r="N130" s="194"/>
      <c r="O130" s="194"/>
      <c r="P130" s="195">
        <f>SUM(P131:P148)</f>
        <v>0</v>
      </c>
      <c r="Q130" s="194"/>
      <c r="R130" s="195">
        <f>SUM(R131:R148)</f>
        <v>0.58849999999999991</v>
      </c>
      <c r="S130" s="194"/>
      <c r="T130" s="196">
        <f>SUM(T131:T148)</f>
        <v>0.30730000000000002</v>
      </c>
      <c r="AR130" s="197" t="s">
        <v>85</v>
      </c>
      <c r="AT130" s="198" t="s">
        <v>76</v>
      </c>
      <c r="AU130" s="198" t="s">
        <v>85</v>
      </c>
      <c r="AY130" s="197" t="s">
        <v>129</v>
      </c>
      <c r="BK130" s="199">
        <f>SUM(BK131:BK148)</f>
        <v>0</v>
      </c>
    </row>
    <row r="131" spans="1:65" s="2" customFormat="1" ht="16.5" customHeight="1">
      <c r="A131" s="33"/>
      <c r="B131" s="34"/>
      <c r="C131" s="202" t="s">
        <v>87</v>
      </c>
      <c r="D131" s="202" t="s">
        <v>132</v>
      </c>
      <c r="E131" s="203" t="s">
        <v>187</v>
      </c>
      <c r="F131" s="204" t="s">
        <v>188</v>
      </c>
      <c r="G131" s="205" t="s">
        <v>135</v>
      </c>
      <c r="H131" s="206">
        <v>1</v>
      </c>
      <c r="I131" s="207"/>
      <c r="J131" s="208">
        <f t="shared" ref="J131:J145" si="0">ROUND(I131*H131,2)</f>
        <v>0</v>
      </c>
      <c r="K131" s="204" t="s">
        <v>1</v>
      </c>
      <c r="L131" s="38"/>
      <c r="M131" s="209" t="s">
        <v>1</v>
      </c>
      <c r="N131" s="210" t="s">
        <v>42</v>
      </c>
      <c r="O131" s="70"/>
      <c r="P131" s="211">
        <f t="shared" ref="P131:P145" si="1">O131*H131</f>
        <v>0</v>
      </c>
      <c r="Q131" s="211">
        <v>0</v>
      </c>
      <c r="R131" s="211">
        <f t="shared" ref="R131:R145" si="2">Q131*H131</f>
        <v>0</v>
      </c>
      <c r="S131" s="211">
        <v>0</v>
      </c>
      <c r="T131" s="212">
        <f t="shared" ref="T131:T145" si="3"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3" t="s">
        <v>149</v>
      </c>
      <c r="AT131" s="213" t="s">
        <v>132</v>
      </c>
      <c r="AU131" s="213" t="s">
        <v>87</v>
      </c>
      <c r="AY131" s="16" t="s">
        <v>129</v>
      </c>
      <c r="BE131" s="214">
        <f t="shared" ref="BE131:BE145" si="4">IF(N131="základní",J131,0)</f>
        <v>0</v>
      </c>
      <c r="BF131" s="214">
        <f t="shared" ref="BF131:BF145" si="5">IF(N131="snížená",J131,0)</f>
        <v>0</v>
      </c>
      <c r="BG131" s="214">
        <f t="shared" ref="BG131:BG145" si="6">IF(N131="zákl. přenesená",J131,0)</f>
        <v>0</v>
      </c>
      <c r="BH131" s="214">
        <f t="shared" ref="BH131:BH145" si="7">IF(N131="sníž. přenesená",J131,0)</f>
        <v>0</v>
      </c>
      <c r="BI131" s="214">
        <f t="shared" ref="BI131:BI145" si="8">IF(N131="nulová",J131,0)</f>
        <v>0</v>
      </c>
      <c r="BJ131" s="16" t="s">
        <v>85</v>
      </c>
      <c r="BK131" s="214">
        <f t="shared" ref="BK131:BK145" si="9">ROUND(I131*H131,2)</f>
        <v>0</v>
      </c>
      <c r="BL131" s="16" t="s">
        <v>149</v>
      </c>
      <c r="BM131" s="213" t="s">
        <v>189</v>
      </c>
    </row>
    <row r="132" spans="1:65" s="2" customFormat="1" ht="16.5" customHeight="1">
      <c r="A132" s="33"/>
      <c r="B132" s="34"/>
      <c r="C132" s="202" t="s">
        <v>145</v>
      </c>
      <c r="D132" s="202" t="s">
        <v>132</v>
      </c>
      <c r="E132" s="203" t="s">
        <v>190</v>
      </c>
      <c r="F132" s="204" t="s">
        <v>191</v>
      </c>
      <c r="G132" s="205" t="s">
        <v>192</v>
      </c>
      <c r="H132" s="206">
        <v>30</v>
      </c>
      <c r="I132" s="207"/>
      <c r="J132" s="208">
        <f t="shared" si="0"/>
        <v>0</v>
      </c>
      <c r="K132" s="204" t="s">
        <v>136</v>
      </c>
      <c r="L132" s="38"/>
      <c r="M132" s="209" t="s">
        <v>1</v>
      </c>
      <c r="N132" s="210" t="s">
        <v>42</v>
      </c>
      <c r="O132" s="70"/>
      <c r="P132" s="211">
        <f t="shared" si="1"/>
        <v>0</v>
      </c>
      <c r="Q132" s="211">
        <v>0</v>
      </c>
      <c r="R132" s="211">
        <f t="shared" si="2"/>
        <v>0</v>
      </c>
      <c r="S132" s="211">
        <v>0</v>
      </c>
      <c r="T132" s="212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13" t="s">
        <v>149</v>
      </c>
      <c r="AT132" s="213" t="s">
        <v>132</v>
      </c>
      <c r="AU132" s="213" t="s">
        <v>87</v>
      </c>
      <c r="AY132" s="16" t="s">
        <v>129</v>
      </c>
      <c r="BE132" s="214">
        <f t="shared" si="4"/>
        <v>0</v>
      </c>
      <c r="BF132" s="214">
        <f t="shared" si="5"/>
        <v>0</v>
      </c>
      <c r="BG132" s="214">
        <f t="shared" si="6"/>
        <v>0</v>
      </c>
      <c r="BH132" s="214">
        <f t="shared" si="7"/>
        <v>0</v>
      </c>
      <c r="BI132" s="214">
        <f t="shared" si="8"/>
        <v>0</v>
      </c>
      <c r="BJ132" s="16" t="s">
        <v>85</v>
      </c>
      <c r="BK132" s="214">
        <f t="shared" si="9"/>
        <v>0</v>
      </c>
      <c r="BL132" s="16" t="s">
        <v>149</v>
      </c>
      <c r="BM132" s="213" t="s">
        <v>193</v>
      </c>
    </row>
    <row r="133" spans="1:65" s="2" customFormat="1" ht="16.5" customHeight="1">
      <c r="A133" s="33"/>
      <c r="B133" s="34"/>
      <c r="C133" s="202" t="s">
        <v>149</v>
      </c>
      <c r="D133" s="202" t="s">
        <v>132</v>
      </c>
      <c r="E133" s="203" t="s">
        <v>194</v>
      </c>
      <c r="F133" s="204" t="s">
        <v>195</v>
      </c>
      <c r="G133" s="205" t="s">
        <v>192</v>
      </c>
      <c r="H133" s="206">
        <v>300</v>
      </c>
      <c r="I133" s="207"/>
      <c r="J133" s="208">
        <f t="shared" si="0"/>
        <v>0</v>
      </c>
      <c r="K133" s="204" t="s">
        <v>136</v>
      </c>
      <c r="L133" s="38"/>
      <c r="M133" s="209" t="s">
        <v>1</v>
      </c>
      <c r="N133" s="210" t="s">
        <v>42</v>
      </c>
      <c r="O133" s="70"/>
      <c r="P133" s="211">
        <f t="shared" si="1"/>
        <v>0</v>
      </c>
      <c r="Q133" s="211">
        <v>0</v>
      </c>
      <c r="R133" s="211">
        <f t="shared" si="2"/>
        <v>0</v>
      </c>
      <c r="S133" s="211">
        <v>0</v>
      </c>
      <c r="T133" s="212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3" t="s">
        <v>149</v>
      </c>
      <c r="AT133" s="213" t="s">
        <v>132</v>
      </c>
      <c r="AU133" s="213" t="s">
        <v>87</v>
      </c>
      <c r="AY133" s="16" t="s">
        <v>129</v>
      </c>
      <c r="BE133" s="214">
        <f t="shared" si="4"/>
        <v>0</v>
      </c>
      <c r="BF133" s="214">
        <f t="shared" si="5"/>
        <v>0</v>
      </c>
      <c r="BG133" s="214">
        <f t="shared" si="6"/>
        <v>0</v>
      </c>
      <c r="BH133" s="214">
        <f t="shared" si="7"/>
        <v>0</v>
      </c>
      <c r="BI133" s="214">
        <f t="shared" si="8"/>
        <v>0</v>
      </c>
      <c r="BJ133" s="16" t="s">
        <v>85</v>
      </c>
      <c r="BK133" s="214">
        <f t="shared" si="9"/>
        <v>0</v>
      </c>
      <c r="BL133" s="16" t="s">
        <v>149</v>
      </c>
      <c r="BM133" s="213" t="s">
        <v>196</v>
      </c>
    </row>
    <row r="134" spans="1:65" s="2" customFormat="1" ht="16.5" customHeight="1">
      <c r="A134" s="33"/>
      <c r="B134" s="34"/>
      <c r="C134" s="202" t="s">
        <v>128</v>
      </c>
      <c r="D134" s="202" t="s">
        <v>132</v>
      </c>
      <c r="E134" s="203" t="s">
        <v>197</v>
      </c>
      <c r="F134" s="204" t="s">
        <v>198</v>
      </c>
      <c r="G134" s="205" t="s">
        <v>192</v>
      </c>
      <c r="H134" s="206">
        <v>30</v>
      </c>
      <c r="I134" s="207"/>
      <c r="J134" s="208">
        <f t="shared" si="0"/>
        <v>0</v>
      </c>
      <c r="K134" s="204" t="s">
        <v>136</v>
      </c>
      <c r="L134" s="38"/>
      <c r="M134" s="209" t="s">
        <v>1</v>
      </c>
      <c r="N134" s="210" t="s">
        <v>42</v>
      </c>
      <c r="O134" s="70"/>
      <c r="P134" s="211">
        <f t="shared" si="1"/>
        <v>0</v>
      </c>
      <c r="Q134" s="211">
        <v>0</v>
      </c>
      <c r="R134" s="211">
        <f t="shared" si="2"/>
        <v>0</v>
      </c>
      <c r="S134" s="211">
        <v>0</v>
      </c>
      <c r="T134" s="212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3" t="s">
        <v>149</v>
      </c>
      <c r="AT134" s="213" t="s">
        <v>132</v>
      </c>
      <c r="AU134" s="213" t="s">
        <v>87</v>
      </c>
      <c r="AY134" s="16" t="s">
        <v>129</v>
      </c>
      <c r="BE134" s="214">
        <f t="shared" si="4"/>
        <v>0</v>
      </c>
      <c r="BF134" s="214">
        <f t="shared" si="5"/>
        <v>0</v>
      </c>
      <c r="BG134" s="214">
        <f t="shared" si="6"/>
        <v>0</v>
      </c>
      <c r="BH134" s="214">
        <f t="shared" si="7"/>
        <v>0</v>
      </c>
      <c r="BI134" s="214">
        <f t="shared" si="8"/>
        <v>0</v>
      </c>
      <c r="BJ134" s="16" t="s">
        <v>85</v>
      </c>
      <c r="BK134" s="214">
        <f t="shared" si="9"/>
        <v>0</v>
      </c>
      <c r="BL134" s="16" t="s">
        <v>149</v>
      </c>
      <c r="BM134" s="213" t="s">
        <v>199</v>
      </c>
    </row>
    <row r="135" spans="1:65" s="2" customFormat="1" ht="16.5" customHeight="1">
      <c r="A135" s="33"/>
      <c r="B135" s="34"/>
      <c r="C135" s="202" t="s">
        <v>156</v>
      </c>
      <c r="D135" s="202" t="s">
        <v>132</v>
      </c>
      <c r="E135" s="203" t="s">
        <v>200</v>
      </c>
      <c r="F135" s="204" t="s">
        <v>201</v>
      </c>
      <c r="G135" s="205" t="s">
        <v>192</v>
      </c>
      <c r="H135" s="206">
        <v>50</v>
      </c>
      <c r="I135" s="207"/>
      <c r="J135" s="208">
        <f t="shared" si="0"/>
        <v>0</v>
      </c>
      <c r="K135" s="204" t="s">
        <v>136</v>
      </c>
      <c r="L135" s="38"/>
      <c r="M135" s="209" t="s">
        <v>1</v>
      </c>
      <c r="N135" s="210" t="s">
        <v>42</v>
      </c>
      <c r="O135" s="70"/>
      <c r="P135" s="211">
        <f t="shared" si="1"/>
        <v>0</v>
      </c>
      <c r="Q135" s="211">
        <v>1.2999999999999999E-4</v>
      </c>
      <c r="R135" s="211">
        <f t="shared" si="2"/>
        <v>6.4999999999999997E-3</v>
      </c>
      <c r="S135" s="211">
        <v>0</v>
      </c>
      <c r="T135" s="212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3" t="s">
        <v>149</v>
      </c>
      <c r="AT135" s="213" t="s">
        <v>132</v>
      </c>
      <c r="AU135" s="213" t="s">
        <v>87</v>
      </c>
      <c r="AY135" s="16" t="s">
        <v>129</v>
      </c>
      <c r="BE135" s="214">
        <f t="shared" si="4"/>
        <v>0</v>
      </c>
      <c r="BF135" s="214">
        <f t="shared" si="5"/>
        <v>0</v>
      </c>
      <c r="BG135" s="214">
        <f t="shared" si="6"/>
        <v>0</v>
      </c>
      <c r="BH135" s="214">
        <f t="shared" si="7"/>
        <v>0</v>
      </c>
      <c r="BI135" s="214">
        <f t="shared" si="8"/>
        <v>0</v>
      </c>
      <c r="BJ135" s="16" t="s">
        <v>85</v>
      </c>
      <c r="BK135" s="214">
        <f t="shared" si="9"/>
        <v>0</v>
      </c>
      <c r="BL135" s="16" t="s">
        <v>149</v>
      </c>
      <c r="BM135" s="213" t="s">
        <v>202</v>
      </c>
    </row>
    <row r="136" spans="1:65" s="2" customFormat="1" ht="16.5" customHeight="1">
      <c r="A136" s="33"/>
      <c r="B136" s="34"/>
      <c r="C136" s="202" t="s">
        <v>162</v>
      </c>
      <c r="D136" s="202" t="s">
        <v>132</v>
      </c>
      <c r="E136" s="203" t="s">
        <v>203</v>
      </c>
      <c r="F136" s="204" t="s">
        <v>204</v>
      </c>
      <c r="G136" s="205" t="s">
        <v>192</v>
      </c>
      <c r="H136" s="206">
        <v>50</v>
      </c>
      <c r="I136" s="207"/>
      <c r="J136" s="208">
        <f t="shared" si="0"/>
        <v>0</v>
      </c>
      <c r="K136" s="204" t="s">
        <v>136</v>
      </c>
      <c r="L136" s="38"/>
      <c r="M136" s="209" t="s">
        <v>1</v>
      </c>
      <c r="N136" s="210" t="s">
        <v>42</v>
      </c>
      <c r="O136" s="70"/>
      <c r="P136" s="211">
        <f t="shared" si="1"/>
        <v>0</v>
      </c>
      <c r="Q136" s="211">
        <v>4.0000000000000003E-5</v>
      </c>
      <c r="R136" s="211">
        <f t="shared" si="2"/>
        <v>2E-3</v>
      </c>
      <c r="S136" s="211">
        <v>0</v>
      </c>
      <c r="T136" s="212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3" t="s">
        <v>149</v>
      </c>
      <c r="AT136" s="213" t="s">
        <v>132</v>
      </c>
      <c r="AU136" s="213" t="s">
        <v>87</v>
      </c>
      <c r="AY136" s="16" t="s">
        <v>129</v>
      </c>
      <c r="BE136" s="214">
        <f t="shared" si="4"/>
        <v>0</v>
      </c>
      <c r="BF136" s="214">
        <f t="shared" si="5"/>
        <v>0</v>
      </c>
      <c r="BG136" s="214">
        <f t="shared" si="6"/>
        <v>0</v>
      </c>
      <c r="BH136" s="214">
        <f t="shared" si="7"/>
        <v>0</v>
      </c>
      <c r="BI136" s="214">
        <f t="shared" si="8"/>
        <v>0</v>
      </c>
      <c r="BJ136" s="16" t="s">
        <v>85</v>
      </c>
      <c r="BK136" s="214">
        <f t="shared" si="9"/>
        <v>0</v>
      </c>
      <c r="BL136" s="16" t="s">
        <v>149</v>
      </c>
      <c r="BM136" s="213" t="s">
        <v>205</v>
      </c>
    </row>
    <row r="137" spans="1:65" s="2" customFormat="1" ht="16.5" customHeight="1">
      <c r="A137" s="33"/>
      <c r="B137" s="34"/>
      <c r="C137" s="202" t="s">
        <v>206</v>
      </c>
      <c r="D137" s="202" t="s">
        <v>132</v>
      </c>
      <c r="E137" s="203" t="s">
        <v>207</v>
      </c>
      <c r="F137" s="204" t="s">
        <v>208</v>
      </c>
      <c r="G137" s="205" t="s">
        <v>209</v>
      </c>
      <c r="H137" s="206">
        <v>9</v>
      </c>
      <c r="I137" s="207"/>
      <c r="J137" s="208">
        <f t="shared" si="0"/>
        <v>0</v>
      </c>
      <c r="K137" s="204" t="s">
        <v>136</v>
      </c>
      <c r="L137" s="38"/>
      <c r="M137" s="209" t="s">
        <v>1</v>
      </c>
      <c r="N137" s="210" t="s">
        <v>42</v>
      </c>
      <c r="O137" s="70"/>
      <c r="P137" s="211">
        <f t="shared" si="1"/>
        <v>0</v>
      </c>
      <c r="Q137" s="211">
        <v>0</v>
      </c>
      <c r="R137" s="211">
        <f t="shared" si="2"/>
        <v>0</v>
      </c>
      <c r="S137" s="211">
        <v>0</v>
      </c>
      <c r="T137" s="212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3" t="s">
        <v>149</v>
      </c>
      <c r="AT137" s="213" t="s">
        <v>132</v>
      </c>
      <c r="AU137" s="213" t="s">
        <v>87</v>
      </c>
      <c r="AY137" s="16" t="s">
        <v>129</v>
      </c>
      <c r="BE137" s="214">
        <f t="shared" si="4"/>
        <v>0</v>
      </c>
      <c r="BF137" s="214">
        <f t="shared" si="5"/>
        <v>0</v>
      </c>
      <c r="BG137" s="214">
        <f t="shared" si="6"/>
        <v>0</v>
      </c>
      <c r="BH137" s="214">
        <f t="shared" si="7"/>
        <v>0</v>
      </c>
      <c r="BI137" s="214">
        <f t="shared" si="8"/>
        <v>0</v>
      </c>
      <c r="BJ137" s="16" t="s">
        <v>85</v>
      </c>
      <c r="BK137" s="214">
        <f t="shared" si="9"/>
        <v>0</v>
      </c>
      <c r="BL137" s="16" t="s">
        <v>149</v>
      </c>
      <c r="BM137" s="213" t="s">
        <v>210</v>
      </c>
    </row>
    <row r="138" spans="1:65" s="2" customFormat="1" ht="16.5" customHeight="1">
      <c r="A138" s="33"/>
      <c r="B138" s="34"/>
      <c r="C138" s="202" t="s">
        <v>185</v>
      </c>
      <c r="D138" s="202" t="s">
        <v>132</v>
      </c>
      <c r="E138" s="203" t="s">
        <v>211</v>
      </c>
      <c r="F138" s="204" t="s">
        <v>212</v>
      </c>
      <c r="G138" s="205" t="s">
        <v>209</v>
      </c>
      <c r="H138" s="206">
        <v>3</v>
      </c>
      <c r="I138" s="207"/>
      <c r="J138" s="208">
        <f t="shared" si="0"/>
        <v>0</v>
      </c>
      <c r="K138" s="204" t="s">
        <v>1</v>
      </c>
      <c r="L138" s="38"/>
      <c r="M138" s="209" t="s">
        <v>1</v>
      </c>
      <c r="N138" s="210" t="s">
        <v>42</v>
      </c>
      <c r="O138" s="70"/>
      <c r="P138" s="211">
        <f t="shared" si="1"/>
        <v>0</v>
      </c>
      <c r="Q138" s="211">
        <v>0</v>
      </c>
      <c r="R138" s="211">
        <f t="shared" si="2"/>
        <v>0</v>
      </c>
      <c r="S138" s="211">
        <v>0</v>
      </c>
      <c r="T138" s="212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3" t="s">
        <v>149</v>
      </c>
      <c r="AT138" s="213" t="s">
        <v>132</v>
      </c>
      <c r="AU138" s="213" t="s">
        <v>87</v>
      </c>
      <c r="AY138" s="16" t="s">
        <v>129</v>
      </c>
      <c r="BE138" s="214">
        <f t="shared" si="4"/>
        <v>0</v>
      </c>
      <c r="BF138" s="214">
        <f t="shared" si="5"/>
        <v>0</v>
      </c>
      <c r="BG138" s="214">
        <f t="shared" si="6"/>
        <v>0</v>
      </c>
      <c r="BH138" s="214">
        <f t="shared" si="7"/>
        <v>0</v>
      </c>
      <c r="BI138" s="214">
        <f t="shared" si="8"/>
        <v>0</v>
      </c>
      <c r="BJ138" s="16" t="s">
        <v>85</v>
      </c>
      <c r="BK138" s="214">
        <f t="shared" si="9"/>
        <v>0</v>
      </c>
      <c r="BL138" s="16" t="s">
        <v>149</v>
      </c>
      <c r="BM138" s="213" t="s">
        <v>213</v>
      </c>
    </row>
    <row r="139" spans="1:65" s="2" customFormat="1" ht="16.5" customHeight="1">
      <c r="A139" s="33"/>
      <c r="B139" s="34"/>
      <c r="C139" s="202" t="s">
        <v>214</v>
      </c>
      <c r="D139" s="202" t="s">
        <v>132</v>
      </c>
      <c r="E139" s="203" t="s">
        <v>215</v>
      </c>
      <c r="F139" s="204" t="s">
        <v>216</v>
      </c>
      <c r="G139" s="205" t="s">
        <v>209</v>
      </c>
      <c r="H139" s="206">
        <v>4</v>
      </c>
      <c r="I139" s="207"/>
      <c r="J139" s="208">
        <f t="shared" si="0"/>
        <v>0</v>
      </c>
      <c r="K139" s="204" t="s">
        <v>1</v>
      </c>
      <c r="L139" s="38"/>
      <c r="M139" s="209" t="s">
        <v>1</v>
      </c>
      <c r="N139" s="210" t="s">
        <v>42</v>
      </c>
      <c r="O139" s="70"/>
      <c r="P139" s="211">
        <f t="shared" si="1"/>
        <v>0</v>
      </c>
      <c r="Q139" s="211">
        <v>0</v>
      </c>
      <c r="R139" s="211">
        <f t="shared" si="2"/>
        <v>0</v>
      </c>
      <c r="S139" s="211">
        <v>0</v>
      </c>
      <c r="T139" s="212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3" t="s">
        <v>149</v>
      </c>
      <c r="AT139" s="213" t="s">
        <v>132</v>
      </c>
      <c r="AU139" s="213" t="s">
        <v>87</v>
      </c>
      <c r="AY139" s="16" t="s">
        <v>129</v>
      </c>
      <c r="BE139" s="214">
        <f t="shared" si="4"/>
        <v>0</v>
      </c>
      <c r="BF139" s="214">
        <f t="shared" si="5"/>
        <v>0</v>
      </c>
      <c r="BG139" s="214">
        <f t="shared" si="6"/>
        <v>0</v>
      </c>
      <c r="BH139" s="214">
        <f t="shared" si="7"/>
        <v>0</v>
      </c>
      <c r="BI139" s="214">
        <f t="shared" si="8"/>
        <v>0</v>
      </c>
      <c r="BJ139" s="16" t="s">
        <v>85</v>
      </c>
      <c r="BK139" s="214">
        <f t="shared" si="9"/>
        <v>0</v>
      </c>
      <c r="BL139" s="16" t="s">
        <v>149</v>
      </c>
      <c r="BM139" s="213" t="s">
        <v>217</v>
      </c>
    </row>
    <row r="140" spans="1:65" s="2" customFormat="1" ht="16.5" customHeight="1">
      <c r="A140" s="33"/>
      <c r="B140" s="34"/>
      <c r="C140" s="202" t="s">
        <v>218</v>
      </c>
      <c r="D140" s="202" t="s">
        <v>132</v>
      </c>
      <c r="E140" s="203" t="s">
        <v>219</v>
      </c>
      <c r="F140" s="204" t="s">
        <v>220</v>
      </c>
      <c r="G140" s="205" t="s">
        <v>209</v>
      </c>
      <c r="H140" s="206">
        <v>2</v>
      </c>
      <c r="I140" s="207"/>
      <c r="J140" s="208">
        <f t="shared" si="0"/>
        <v>0</v>
      </c>
      <c r="K140" s="204" t="s">
        <v>1</v>
      </c>
      <c r="L140" s="38"/>
      <c r="M140" s="209" t="s">
        <v>1</v>
      </c>
      <c r="N140" s="210" t="s">
        <v>42</v>
      </c>
      <c r="O140" s="70"/>
      <c r="P140" s="211">
        <f t="shared" si="1"/>
        <v>0</v>
      </c>
      <c r="Q140" s="211">
        <v>0.28999999999999998</v>
      </c>
      <c r="R140" s="211">
        <f t="shared" si="2"/>
        <v>0.57999999999999996</v>
      </c>
      <c r="S140" s="211">
        <v>0</v>
      </c>
      <c r="T140" s="212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3" t="s">
        <v>149</v>
      </c>
      <c r="AT140" s="213" t="s">
        <v>132</v>
      </c>
      <c r="AU140" s="213" t="s">
        <v>87</v>
      </c>
      <c r="AY140" s="16" t="s">
        <v>129</v>
      </c>
      <c r="BE140" s="214">
        <f t="shared" si="4"/>
        <v>0</v>
      </c>
      <c r="BF140" s="214">
        <f t="shared" si="5"/>
        <v>0</v>
      </c>
      <c r="BG140" s="214">
        <f t="shared" si="6"/>
        <v>0</v>
      </c>
      <c r="BH140" s="214">
        <f t="shared" si="7"/>
        <v>0</v>
      </c>
      <c r="BI140" s="214">
        <f t="shared" si="8"/>
        <v>0</v>
      </c>
      <c r="BJ140" s="16" t="s">
        <v>85</v>
      </c>
      <c r="BK140" s="214">
        <f t="shared" si="9"/>
        <v>0</v>
      </c>
      <c r="BL140" s="16" t="s">
        <v>149</v>
      </c>
      <c r="BM140" s="213" t="s">
        <v>221</v>
      </c>
    </row>
    <row r="141" spans="1:65" s="2" customFormat="1" ht="21.75" customHeight="1">
      <c r="A141" s="33"/>
      <c r="B141" s="34"/>
      <c r="C141" s="232" t="s">
        <v>222</v>
      </c>
      <c r="D141" s="232" t="s">
        <v>223</v>
      </c>
      <c r="E141" s="233" t="s">
        <v>224</v>
      </c>
      <c r="F141" s="234" t="s">
        <v>225</v>
      </c>
      <c r="G141" s="235" t="s">
        <v>209</v>
      </c>
      <c r="H141" s="236">
        <v>1</v>
      </c>
      <c r="I141" s="237"/>
      <c r="J141" s="238">
        <f t="shared" si="0"/>
        <v>0</v>
      </c>
      <c r="K141" s="234" t="s">
        <v>1</v>
      </c>
      <c r="L141" s="239"/>
      <c r="M141" s="240" t="s">
        <v>1</v>
      </c>
      <c r="N141" s="241" t="s">
        <v>42</v>
      </c>
      <c r="O141" s="70"/>
      <c r="P141" s="211">
        <f t="shared" si="1"/>
        <v>0</v>
      </c>
      <c r="Q141" s="211">
        <v>0</v>
      </c>
      <c r="R141" s="211">
        <f t="shared" si="2"/>
        <v>0</v>
      </c>
      <c r="S141" s="211">
        <v>0</v>
      </c>
      <c r="T141" s="212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3" t="s">
        <v>206</v>
      </c>
      <c r="AT141" s="213" t="s">
        <v>223</v>
      </c>
      <c r="AU141" s="213" t="s">
        <v>87</v>
      </c>
      <c r="AY141" s="16" t="s">
        <v>129</v>
      </c>
      <c r="BE141" s="214">
        <f t="shared" si="4"/>
        <v>0</v>
      </c>
      <c r="BF141" s="214">
        <f t="shared" si="5"/>
        <v>0</v>
      </c>
      <c r="BG141" s="214">
        <f t="shared" si="6"/>
        <v>0</v>
      </c>
      <c r="BH141" s="214">
        <f t="shared" si="7"/>
        <v>0</v>
      </c>
      <c r="BI141" s="214">
        <f t="shared" si="8"/>
        <v>0</v>
      </c>
      <c r="BJ141" s="16" t="s">
        <v>85</v>
      </c>
      <c r="BK141" s="214">
        <f t="shared" si="9"/>
        <v>0</v>
      </c>
      <c r="BL141" s="16" t="s">
        <v>149</v>
      </c>
      <c r="BM141" s="213" t="s">
        <v>226</v>
      </c>
    </row>
    <row r="142" spans="1:65" s="2" customFormat="1" ht="33" customHeight="1">
      <c r="A142" s="33"/>
      <c r="B142" s="34"/>
      <c r="C142" s="232" t="s">
        <v>227</v>
      </c>
      <c r="D142" s="232" t="s">
        <v>223</v>
      </c>
      <c r="E142" s="233" t="s">
        <v>228</v>
      </c>
      <c r="F142" s="234" t="s">
        <v>229</v>
      </c>
      <c r="G142" s="235" t="s">
        <v>209</v>
      </c>
      <c r="H142" s="236">
        <v>1</v>
      </c>
      <c r="I142" s="237"/>
      <c r="J142" s="238">
        <f t="shared" si="0"/>
        <v>0</v>
      </c>
      <c r="K142" s="234" t="s">
        <v>1</v>
      </c>
      <c r="L142" s="239"/>
      <c r="M142" s="240" t="s">
        <v>1</v>
      </c>
      <c r="N142" s="241" t="s">
        <v>42</v>
      </c>
      <c r="O142" s="70"/>
      <c r="P142" s="211">
        <f t="shared" si="1"/>
        <v>0</v>
      </c>
      <c r="Q142" s="211">
        <v>0</v>
      </c>
      <c r="R142" s="211">
        <f t="shared" si="2"/>
        <v>0</v>
      </c>
      <c r="S142" s="211">
        <v>0</v>
      </c>
      <c r="T142" s="212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13" t="s">
        <v>206</v>
      </c>
      <c r="AT142" s="213" t="s">
        <v>223</v>
      </c>
      <c r="AU142" s="213" t="s">
        <v>87</v>
      </c>
      <c r="AY142" s="16" t="s">
        <v>129</v>
      </c>
      <c r="BE142" s="214">
        <f t="shared" si="4"/>
        <v>0</v>
      </c>
      <c r="BF142" s="214">
        <f t="shared" si="5"/>
        <v>0</v>
      </c>
      <c r="BG142" s="214">
        <f t="shared" si="6"/>
        <v>0</v>
      </c>
      <c r="BH142" s="214">
        <f t="shared" si="7"/>
        <v>0</v>
      </c>
      <c r="BI142" s="214">
        <f t="shared" si="8"/>
        <v>0</v>
      </c>
      <c r="BJ142" s="16" t="s">
        <v>85</v>
      </c>
      <c r="BK142" s="214">
        <f t="shared" si="9"/>
        <v>0</v>
      </c>
      <c r="BL142" s="16" t="s">
        <v>149</v>
      </c>
      <c r="BM142" s="213" t="s">
        <v>230</v>
      </c>
    </row>
    <row r="143" spans="1:65" s="2" customFormat="1" ht="16.5" customHeight="1">
      <c r="A143" s="33"/>
      <c r="B143" s="34"/>
      <c r="C143" s="202" t="s">
        <v>231</v>
      </c>
      <c r="D143" s="202" t="s">
        <v>132</v>
      </c>
      <c r="E143" s="203" t="s">
        <v>232</v>
      </c>
      <c r="F143" s="204" t="s">
        <v>233</v>
      </c>
      <c r="G143" s="205" t="s">
        <v>209</v>
      </c>
      <c r="H143" s="206">
        <v>13</v>
      </c>
      <c r="I143" s="207"/>
      <c r="J143" s="208">
        <f t="shared" si="0"/>
        <v>0</v>
      </c>
      <c r="K143" s="204" t="s">
        <v>1</v>
      </c>
      <c r="L143" s="38"/>
      <c r="M143" s="209" t="s">
        <v>1</v>
      </c>
      <c r="N143" s="210" t="s">
        <v>42</v>
      </c>
      <c r="O143" s="70"/>
      <c r="P143" s="211">
        <f t="shared" si="1"/>
        <v>0</v>
      </c>
      <c r="Q143" s="211">
        <v>0</v>
      </c>
      <c r="R143" s="211">
        <f t="shared" si="2"/>
        <v>0</v>
      </c>
      <c r="S143" s="211">
        <v>0</v>
      </c>
      <c r="T143" s="212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3" t="s">
        <v>149</v>
      </c>
      <c r="AT143" s="213" t="s">
        <v>132</v>
      </c>
      <c r="AU143" s="213" t="s">
        <v>87</v>
      </c>
      <c r="AY143" s="16" t="s">
        <v>129</v>
      </c>
      <c r="BE143" s="214">
        <f t="shared" si="4"/>
        <v>0</v>
      </c>
      <c r="BF143" s="214">
        <f t="shared" si="5"/>
        <v>0</v>
      </c>
      <c r="BG143" s="214">
        <f t="shared" si="6"/>
        <v>0</v>
      </c>
      <c r="BH143" s="214">
        <f t="shared" si="7"/>
        <v>0</v>
      </c>
      <c r="BI143" s="214">
        <f t="shared" si="8"/>
        <v>0</v>
      </c>
      <c r="BJ143" s="16" t="s">
        <v>85</v>
      </c>
      <c r="BK143" s="214">
        <f t="shared" si="9"/>
        <v>0</v>
      </c>
      <c r="BL143" s="16" t="s">
        <v>149</v>
      </c>
      <c r="BM143" s="213" t="s">
        <v>234</v>
      </c>
    </row>
    <row r="144" spans="1:65" s="2" customFormat="1" ht="21.75" customHeight="1">
      <c r="A144" s="33"/>
      <c r="B144" s="34"/>
      <c r="C144" s="232" t="s">
        <v>8</v>
      </c>
      <c r="D144" s="232" t="s">
        <v>223</v>
      </c>
      <c r="E144" s="233" t="s">
        <v>235</v>
      </c>
      <c r="F144" s="234" t="s">
        <v>236</v>
      </c>
      <c r="G144" s="235" t="s">
        <v>209</v>
      </c>
      <c r="H144" s="236">
        <v>13</v>
      </c>
      <c r="I144" s="237"/>
      <c r="J144" s="238">
        <f t="shared" si="0"/>
        <v>0</v>
      </c>
      <c r="K144" s="234" t="s">
        <v>1</v>
      </c>
      <c r="L144" s="239"/>
      <c r="M144" s="240" t="s">
        <v>1</v>
      </c>
      <c r="N144" s="241" t="s">
        <v>42</v>
      </c>
      <c r="O144" s="70"/>
      <c r="P144" s="211">
        <f t="shared" si="1"/>
        <v>0</v>
      </c>
      <c r="Q144" s="211">
        <v>0</v>
      </c>
      <c r="R144" s="211">
        <f t="shared" si="2"/>
        <v>0</v>
      </c>
      <c r="S144" s="211">
        <v>0</v>
      </c>
      <c r="T144" s="212">
        <f t="shared" si="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13" t="s">
        <v>206</v>
      </c>
      <c r="AT144" s="213" t="s">
        <v>223</v>
      </c>
      <c r="AU144" s="213" t="s">
        <v>87</v>
      </c>
      <c r="AY144" s="16" t="s">
        <v>129</v>
      </c>
      <c r="BE144" s="214">
        <f t="shared" si="4"/>
        <v>0</v>
      </c>
      <c r="BF144" s="214">
        <f t="shared" si="5"/>
        <v>0</v>
      </c>
      <c r="BG144" s="214">
        <f t="shared" si="6"/>
        <v>0</v>
      </c>
      <c r="BH144" s="214">
        <f t="shared" si="7"/>
        <v>0</v>
      </c>
      <c r="BI144" s="214">
        <f t="shared" si="8"/>
        <v>0</v>
      </c>
      <c r="BJ144" s="16" t="s">
        <v>85</v>
      </c>
      <c r="BK144" s="214">
        <f t="shared" si="9"/>
        <v>0</v>
      </c>
      <c r="BL144" s="16" t="s">
        <v>149</v>
      </c>
      <c r="BM144" s="213" t="s">
        <v>237</v>
      </c>
    </row>
    <row r="145" spans="1:65" s="2" customFormat="1" ht="16.5" customHeight="1">
      <c r="A145" s="33"/>
      <c r="B145" s="34"/>
      <c r="C145" s="202" t="s">
        <v>238</v>
      </c>
      <c r="D145" s="202" t="s">
        <v>132</v>
      </c>
      <c r="E145" s="203" t="s">
        <v>239</v>
      </c>
      <c r="F145" s="204" t="s">
        <v>240</v>
      </c>
      <c r="G145" s="205" t="s">
        <v>181</v>
      </c>
      <c r="H145" s="206">
        <v>7.4999999999999997E-2</v>
      </c>
      <c r="I145" s="207"/>
      <c r="J145" s="208">
        <f t="shared" si="0"/>
        <v>0</v>
      </c>
      <c r="K145" s="204" t="s">
        <v>136</v>
      </c>
      <c r="L145" s="38"/>
      <c r="M145" s="209" t="s">
        <v>1</v>
      </c>
      <c r="N145" s="210" t="s">
        <v>42</v>
      </c>
      <c r="O145" s="70"/>
      <c r="P145" s="211">
        <f t="shared" si="1"/>
        <v>0</v>
      </c>
      <c r="Q145" s="211">
        <v>0</v>
      </c>
      <c r="R145" s="211">
        <f t="shared" si="2"/>
        <v>0</v>
      </c>
      <c r="S145" s="211">
        <v>2.2000000000000002</v>
      </c>
      <c r="T145" s="212">
        <f t="shared" si="3"/>
        <v>0.16500000000000001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3" t="s">
        <v>149</v>
      </c>
      <c r="AT145" s="213" t="s">
        <v>132</v>
      </c>
      <c r="AU145" s="213" t="s">
        <v>87</v>
      </c>
      <c r="AY145" s="16" t="s">
        <v>129</v>
      </c>
      <c r="BE145" s="214">
        <f t="shared" si="4"/>
        <v>0</v>
      </c>
      <c r="BF145" s="214">
        <f t="shared" si="5"/>
        <v>0</v>
      </c>
      <c r="BG145" s="214">
        <f t="shared" si="6"/>
        <v>0</v>
      </c>
      <c r="BH145" s="214">
        <f t="shared" si="7"/>
        <v>0</v>
      </c>
      <c r="BI145" s="214">
        <f t="shared" si="8"/>
        <v>0</v>
      </c>
      <c r="BJ145" s="16" t="s">
        <v>85</v>
      </c>
      <c r="BK145" s="214">
        <f t="shared" si="9"/>
        <v>0</v>
      </c>
      <c r="BL145" s="16" t="s">
        <v>149</v>
      </c>
      <c r="BM145" s="213" t="s">
        <v>241</v>
      </c>
    </row>
    <row r="146" spans="1:65" s="13" customFormat="1" ht="11.25">
      <c r="B146" s="220"/>
      <c r="C146" s="221"/>
      <c r="D146" s="222" t="s">
        <v>183</v>
      </c>
      <c r="E146" s="223" t="s">
        <v>1</v>
      </c>
      <c r="F146" s="224" t="s">
        <v>242</v>
      </c>
      <c r="G146" s="221"/>
      <c r="H146" s="225">
        <v>7.4999999999999997E-2</v>
      </c>
      <c r="I146" s="226"/>
      <c r="J146" s="221"/>
      <c r="K146" s="221"/>
      <c r="L146" s="227"/>
      <c r="M146" s="228"/>
      <c r="N146" s="229"/>
      <c r="O146" s="229"/>
      <c r="P146" s="229"/>
      <c r="Q146" s="229"/>
      <c r="R146" s="229"/>
      <c r="S146" s="229"/>
      <c r="T146" s="230"/>
      <c r="AT146" s="231" t="s">
        <v>183</v>
      </c>
      <c r="AU146" s="231" t="s">
        <v>87</v>
      </c>
      <c r="AV146" s="13" t="s">
        <v>87</v>
      </c>
      <c r="AW146" s="13" t="s">
        <v>32</v>
      </c>
      <c r="AX146" s="13" t="s">
        <v>85</v>
      </c>
      <c r="AY146" s="231" t="s">
        <v>129</v>
      </c>
    </row>
    <row r="147" spans="1:65" s="2" customFormat="1" ht="16.5" customHeight="1">
      <c r="A147" s="33"/>
      <c r="B147" s="34"/>
      <c r="C147" s="202" t="s">
        <v>243</v>
      </c>
      <c r="D147" s="202" t="s">
        <v>132</v>
      </c>
      <c r="E147" s="203" t="s">
        <v>244</v>
      </c>
      <c r="F147" s="204" t="s">
        <v>245</v>
      </c>
      <c r="G147" s="205" t="s">
        <v>181</v>
      </c>
      <c r="H147" s="206">
        <v>7.4999999999999997E-2</v>
      </c>
      <c r="I147" s="207"/>
      <c r="J147" s="208">
        <f>ROUND(I147*H147,2)</f>
        <v>0</v>
      </c>
      <c r="K147" s="204" t="s">
        <v>136</v>
      </c>
      <c r="L147" s="38"/>
      <c r="M147" s="209" t="s">
        <v>1</v>
      </c>
      <c r="N147" s="210" t="s">
        <v>42</v>
      </c>
      <c r="O147" s="70"/>
      <c r="P147" s="211">
        <f>O147*H147</f>
        <v>0</v>
      </c>
      <c r="Q147" s="211">
        <v>0</v>
      </c>
      <c r="R147" s="211">
        <f>Q147*H147</f>
        <v>0</v>
      </c>
      <c r="S147" s="211">
        <v>4.3999999999999997E-2</v>
      </c>
      <c r="T147" s="212">
        <f>S147*H147</f>
        <v>3.2999999999999995E-3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13" t="s">
        <v>149</v>
      </c>
      <c r="AT147" s="213" t="s">
        <v>132</v>
      </c>
      <c r="AU147" s="213" t="s">
        <v>87</v>
      </c>
      <c r="AY147" s="16" t="s">
        <v>129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6" t="s">
        <v>85</v>
      </c>
      <c r="BK147" s="214">
        <f>ROUND(I147*H147,2)</f>
        <v>0</v>
      </c>
      <c r="BL147" s="16" t="s">
        <v>149</v>
      </c>
      <c r="BM147" s="213" t="s">
        <v>246</v>
      </c>
    </row>
    <row r="148" spans="1:65" s="2" customFormat="1" ht="16.5" customHeight="1">
      <c r="A148" s="33"/>
      <c r="B148" s="34"/>
      <c r="C148" s="202" t="s">
        <v>247</v>
      </c>
      <c r="D148" s="202" t="s">
        <v>132</v>
      </c>
      <c r="E148" s="203" t="s">
        <v>248</v>
      </c>
      <c r="F148" s="204" t="s">
        <v>249</v>
      </c>
      <c r="G148" s="205" t="s">
        <v>209</v>
      </c>
      <c r="H148" s="206">
        <v>1</v>
      </c>
      <c r="I148" s="207"/>
      <c r="J148" s="208">
        <f>ROUND(I148*H148,2)</f>
        <v>0</v>
      </c>
      <c r="K148" s="204" t="s">
        <v>136</v>
      </c>
      <c r="L148" s="38"/>
      <c r="M148" s="209" t="s">
        <v>1</v>
      </c>
      <c r="N148" s="210" t="s">
        <v>42</v>
      </c>
      <c r="O148" s="70"/>
      <c r="P148" s="211">
        <f>O148*H148</f>
        <v>0</v>
      </c>
      <c r="Q148" s="211">
        <v>0</v>
      </c>
      <c r="R148" s="211">
        <f>Q148*H148</f>
        <v>0</v>
      </c>
      <c r="S148" s="211">
        <v>0.13900000000000001</v>
      </c>
      <c r="T148" s="212">
        <f>S148*H148</f>
        <v>0.13900000000000001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13" t="s">
        <v>149</v>
      </c>
      <c r="AT148" s="213" t="s">
        <v>132</v>
      </c>
      <c r="AU148" s="213" t="s">
        <v>87</v>
      </c>
      <c r="AY148" s="16" t="s">
        <v>129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6" t="s">
        <v>85</v>
      </c>
      <c r="BK148" s="214">
        <f>ROUND(I148*H148,2)</f>
        <v>0</v>
      </c>
      <c r="BL148" s="16" t="s">
        <v>149</v>
      </c>
      <c r="BM148" s="213" t="s">
        <v>250</v>
      </c>
    </row>
    <row r="149" spans="1:65" s="12" customFormat="1" ht="22.9" customHeight="1">
      <c r="B149" s="186"/>
      <c r="C149" s="187"/>
      <c r="D149" s="188" t="s">
        <v>76</v>
      </c>
      <c r="E149" s="200" t="s">
        <v>251</v>
      </c>
      <c r="F149" s="200" t="s">
        <v>252</v>
      </c>
      <c r="G149" s="187"/>
      <c r="H149" s="187"/>
      <c r="I149" s="190"/>
      <c r="J149" s="201">
        <f>BK149</f>
        <v>0</v>
      </c>
      <c r="K149" s="187"/>
      <c r="L149" s="192"/>
      <c r="M149" s="193"/>
      <c r="N149" s="194"/>
      <c r="O149" s="194"/>
      <c r="P149" s="195">
        <f>SUM(P150:P154)</f>
        <v>0</v>
      </c>
      <c r="Q149" s="194"/>
      <c r="R149" s="195">
        <f>SUM(R150:R154)</f>
        <v>0</v>
      </c>
      <c r="S149" s="194"/>
      <c r="T149" s="196">
        <f>SUM(T150:T154)</f>
        <v>0</v>
      </c>
      <c r="AR149" s="197" t="s">
        <v>85</v>
      </c>
      <c r="AT149" s="198" t="s">
        <v>76</v>
      </c>
      <c r="AU149" s="198" t="s">
        <v>85</v>
      </c>
      <c r="AY149" s="197" t="s">
        <v>129</v>
      </c>
      <c r="BK149" s="199">
        <f>SUM(BK150:BK154)</f>
        <v>0</v>
      </c>
    </row>
    <row r="150" spans="1:65" s="2" customFormat="1" ht="16.5" customHeight="1">
      <c r="A150" s="33"/>
      <c r="B150" s="34"/>
      <c r="C150" s="202" t="s">
        <v>253</v>
      </c>
      <c r="D150" s="202" t="s">
        <v>132</v>
      </c>
      <c r="E150" s="203" t="s">
        <v>254</v>
      </c>
      <c r="F150" s="204" t="s">
        <v>255</v>
      </c>
      <c r="G150" s="205" t="s">
        <v>256</v>
      </c>
      <c r="H150" s="206">
        <v>0.307</v>
      </c>
      <c r="I150" s="207"/>
      <c r="J150" s="208">
        <f>ROUND(I150*H150,2)</f>
        <v>0</v>
      </c>
      <c r="K150" s="204" t="s">
        <v>136</v>
      </c>
      <c r="L150" s="38"/>
      <c r="M150" s="209" t="s">
        <v>1</v>
      </c>
      <c r="N150" s="210" t="s">
        <v>42</v>
      </c>
      <c r="O150" s="70"/>
      <c r="P150" s="211">
        <f>O150*H150</f>
        <v>0</v>
      </c>
      <c r="Q150" s="211">
        <v>0</v>
      </c>
      <c r="R150" s="211">
        <f>Q150*H150</f>
        <v>0</v>
      </c>
      <c r="S150" s="211">
        <v>0</v>
      </c>
      <c r="T150" s="21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13" t="s">
        <v>149</v>
      </c>
      <c r="AT150" s="213" t="s">
        <v>132</v>
      </c>
      <c r="AU150" s="213" t="s">
        <v>87</v>
      </c>
      <c r="AY150" s="16" t="s">
        <v>129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6" t="s">
        <v>85</v>
      </c>
      <c r="BK150" s="214">
        <f>ROUND(I150*H150,2)</f>
        <v>0</v>
      </c>
      <c r="BL150" s="16" t="s">
        <v>149</v>
      </c>
      <c r="BM150" s="213" t="s">
        <v>257</v>
      </c>
    </row>
    <row r="151" spans="1:65" s="2" customFormat="1" ht="16.5" customHeight="1">
      <c r="A151" s="33"/>
      <c r="B151" s="34"/>
      <c r="C151" s="202" t="s">
        <v>258</v>
      </c>
      <c r="D151" s="202" t="s">
        <v>132</v>
      </c>
      <c r="E151" s="203" t="s">
        <v>259</v>
      </c>
      <c r="F151" s="204" t="s">
        <v>260</v>
      </c>
      <c r="G151" s="205" t="s">
        <v>256</v>
      </c>
      <c r="H151" s="206">
        <v>0.307</v>
      </c>
      <c r="I151" s="207"/>
      <c r="J151" s="208">
        <f>ROUND(I151*H151,2)</f>
        <v>0</v>
      </c>
      <c r="K151" s="204" t="s">
        <v>136</v>
      </c>
      <c r="L151" s="38"/>
      <c r="M151" s="209" t="s">
        <v>1</v>
      </c>
      <c r="N151" s="210" t="s">
        <v>42</v>
      </c>
      <c r="O151" s="70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13" t="s">
        <v>149</v>
      </c>
      <c r="AT151" s="213" t="s">
        <v>132</v>
      </c>
      <c r="AU151" s="213" t="s">
        <v>87</v>
      </c>
      <c r="AY151" s="16" t="s">
        <v>129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6" t="s">
        <v>85</v>
      </c>
      <c r="BK151" s="214">
        <f>ROUND(I151*H151,2)</f>
        <v>0</v>
      </c>
      <c r="BL151" s="16" t="s">
        <v>149</v>
      </c>
      <c r="BM151" s="213" t="s">
        <v>261</v>
      </c>
    </row>
    <row r="152" spans="1:65" s="2" customFormat="1" ht="16.5" customHeight="1">
      <c r="A152" s="33"/>
      <c r="B152" s="34"/>
      <c r="C152" s="202" t="s">
        <v>7</v>
      </c>
      <c r="D152" s="202" t="s">
        <v>132</v>
      </c>
      <c r="E152" s="203" t="s">
        <v>262</v>
      </c>
      <c r="F152" s="204" t="s">
        <v>263</v>
      </c>
      <c r="G152" s="205" t="s">
        <v>256</v>
      </c>
      <c r="H152" s="206">
        <v>0.307</v>
      </c>
      <c r="I152" s="207"/>
      <c r="J152" s="208">
        <f>ROUND(I152*H152,2)</f>
        <v>0</v>
      </c>
      <c r="K152" s="204" t="s">
        <v>136</v>
      </c>
      <c r="L152" s="38"/>
      <c r="M152" s="209" t="s">
        <v>1</v>
      </c>
      <c r="N152" s="210" t="s">
        <v>42</v>
      </c>
      <c r="O152" s="70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13" t="s">
        <v>149</v>
      </c>
      <c r="AT152" s="213" t="s">
        <v>132</v>
      </c>
      <c r="AU152" s="213" t="s">
        <v>87</v>
      </c>
      <c r="AY152" s="16" t="s">
        <v>129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6" t="s">
        <v>85</v>
      </c>
      <c r="BK152" s="214">
        <f>ROUND(I152*H152,2)</f>
        <v>0</v>
      </c>
      <c r="BL152" s="16" t="s">
        <v>149</v>
      </c>
      <c r="BM152" s="213" t="s">
        <v>264</v>
      </c>
    </row>
    <row r="153" spans="1:65" s="2" customFormat="1" ht="19.5">
      <c r="A153" s="33"/>
      <c r="B153" s="34"/>
      <c r="C153" s="35"/>
      <c r="D153" s="222" t="s">
        <v>265</v>
      </c>
      <c r="E153" s="35"/>
      <c r="F153" s="242" t="s">
        <v>266</v>
      </c>
      <c r="G153" s="35"/>
      <c r="H153" s="35"/>
      <c r="I153" s="114"/>
      <c r="J153" s="35"/>
      <c r="K153" s="35"/>
      <c r="L153" s="38"/>
      <c r="M153" s="243"/>
      <c r="N153" s="244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265</v>
      </c>
      <c r="AU153" s="16" t="s">
        <v>87</v>
      </c>
    </row>
    <row r="154" spans="1:65" s="2" customFormat="1" ht="16.5" customHeight="1">
      <c r="A154" s="33"/>
      <c r="B154" s="34"/>
      <c r="C154" s="202" t="s">
        <v>267</v>
      </c>
      <c r="D154" s="202" t="s">
        <v>132</v>
      </c>
      <c r="E154" s="203" t="s">
        <v>268</v>
      </c>
      <c r="F154" s="204" t="s">
        <v>269</v>
      </c>
      <c r="G154" s="205" t="s">
        <v>256</v>
      </c>
      <c r="H154" s="206">
        <v>0.307</v>
      </c>
      <c r="I154" s="207"/>
      <c r="J154" s="208">
        <f>ROUND(I154*H154,2)</f>
        <v>0</v>
      </c>
      <c r="K154" s="204" t="s">
        <v>136</v>
      </c>
      <c r="L154" s="38"/>
      <c r="M154" s="209" t="s">
        <v>1</v>
      </c>
      <c r="N154" s="210" t="s">
        <v>42</v>
      </c>
      <c r="O154" s="70"/>
      <c r="P154" s="211">
        <f>O154*H154</f>
        <v>0</v>
      </c>
      <c r="Q154" s="211">
        <v>0</v>
      </c>
      <c r="R154" s="211">
        <f>Q154*H154</f>
        <v>0</v>
      </c>
      <c r="S154" s="211">
        <v>0</v>
      </c>
      <c r="T154" s="21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13" t="s">
        <v>149</v>
      </c>
      <c r="AT154" s="213" t="s">
        <v>132</v>
      </c>
      <c r="AU154" s="213" t="s">
        <v>87</v>
      </c>
      <c r="AY154" s="16" t="s">
        <v>129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6" t="s">
        <v>85</v>
      </c>
      <c r="BK154" s="214">
        <f>ROUND(I154*H154,2)</f>
        <v>0</v>
      </c>
      <c r="BL154" s="16" t="s">
        <v>149</v>
      </c>
      <c r="BM154" s="213" t="s">
        <v>270</v>
      </c>
    </row>
    <row r="155" spans="1:65" s="12" customFormat="1" ht="22.9" customHeight="1">
      <c r="B155" s="186"/>
      <c r="C155" s="187"/>
      <c r="D155" s="188" t="s">
        <v>76</v>
      </c>
      <c r="E155" s="200" t="s">
        <v>271</v>
      </c>
      <c r="F155" s="200" t="s">
        <v>272</v>
      </c>
      <c r="G155" s="187"/>
      <c r="H155" s="187"/>
      <c r="I155" s="190"/>
      <c r="J155" s="201">
        <f>BK155</f>
        <v>0</v>
      </c>
      <c r="K155" s="187"/>
      <c r="L155" s="192"/>
      <c r="M155" s="193"/>
      <c r="N155" s="194"/>
      <c r="O155" s="194"/>
      <c r="P155" s="195">
        <f>P156</f>
        <v>0</v>
      </c>
      <c r="Q155" s="194"/>
      <c r="R155" s="195">
        <f>R156</f>
        <v>0</v>
      </c>
      <c r="S155" s="194"/>
      <c r="T155" s="196">
        <f>T156</f>
        <v>0</v>
      </c>
      <c r="AR155" s="197" t="s">
        <v>85</v>
      </c>
      <c r="AT155" s="198" t="s">
        <v>76</v>
      </c>
      <c r="AU155" s="198" t="s">
        <v>85</v>
      </c>
      <c r="AY155" s="197" t="s">
        <v>129</v>
      </c>
      <c r="BK155" s="199">
        <f>BK156</f>
        <v>0</v>
      </c>
    </row>
    <row r="156" spans="1:65" s="2" customFormat="1" ht="16.5" customHeight="1">
      <c r="A156" s="33"/>
      <c r="B156" s="34"/>
      <c r="C156" s="202" t="s">
        <v>273</v>
      </c>
      <c r="D156" s="202" t="s">
        <v>132</v>
      </c>
      <c r="E156" s="203" t="s">
        <v>274</v>
      </c>
      <c r="F156" s="204" t="s">
        <v>275</v>
      </c>
      <c r="G156" s="205" t="s">
        <v>256</v>
      </c>
      <c r="H156" s="206">
        <v>0.75800000000000001</v>
      </c>
      <c r="I156" s="207"/>
      <c r="J156" s="208">
        <f>ROUND(I156*H156,2)</f>
        <v>0</v>
      </c>
      <c r="K156" s="204" t="s">
        <v>136</v>
      </c>
      <c r="L156" s="38"/>
      <c r="M156" s="209" t="s">
        <v>1</v>
      </c>
      <c r="N156" s="210" t="s">
        <v>42</v>
      </c>
      <c r="O156" s="70"/>
      <c r="P156" s="211">
        <f>O156*H156</f>
        <v>0</v>
      </c>
      <c r="Q156" s="211">
        <v>0</v>
      </c>
      <c r="R156" s="211">
        <f>Q156*H156</f>
        <v>0</v>
      </c>
      <c r="S156" s="211">
        <v>0</v>
      </c>
      <c r="T156" s="21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13" t="s">
        <v>149</v>
      </c>
      <c r="AT156" s="213" t="s">
        <v>132</v>
      </c>
      <c r="AU156" s="213" t="s">
        <v>87</v>
      </c>
      <c r="AY156" s="16" t="s">
        <v>129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6" t="s">
        <v>85</v>
      </c>
      <c r="BK156" s="214">
        <f>ROUND(I156*H156,2)</f>
        <v>0</v>
      </c>
      <c r="BL156" s="16" t="s">
        <v>149</v>
      </c>
      <c r="BM156" s="213" t="s">
        <v>276</v>
      </c>
    </row>
    <row r="157" spans="1:65" s="12" customFormat="1" ht="25.9" customHeight="1">
      <c r="B157" s="186"/>
      <c r="C157" s="187"/>
      <c r="D157" s="188" t="s">
        <v>76</v>
      </c>
      <c r="E157" s="189" t="s">
        <v>277</v>
      </c>
      <c r="F157" s="189" t="s">
        <v>278</v>
      </c>
      <c r="G157" s="187"/>
      <c r="H157" s="187"/>
      <c r="I157" s="190"/>
      <c r="J157" s="191">
        <f>BK157</f>
        <v>0</v>
      </c>
      <c r="K157" s="187"/>
      <c r="L157" s="192"/>
      <c r="M157" s="193"/>
      <c r="N157" s="194"/>
      <c r="O157" s="194"/>
      <c r="P157" s="195">
        <f>P158+P162+P174</f>
        <v>0</v>
      </c>
      <c r="Q157" s="194"/>
      <c r="R157" s="195">
        <f>R158+R162+R174</f>
        <v>0.43154400000000004</v>
      </c>
      <c r="S157" s="194"/>
      <c r="T157" s="196">
        <f>T158+T162+T174</f>
        <v>0</v>
      </c>
      <c r="AR157" s="197" t="s">
        <v>87</v>
      </c>
      <c r="AT157" s="198" t="s">
        <v>76</v>
      </c>
      <c r="AU157" s="198" t="s">
        <v>77</v>
      </c>
      <c r="AY157" s="197" t="s">
        <v>129</v>
      </c>
      <c r="BK157" s="199">
        <f>BK158+BK162+BK174</f>
        <v>0</v>
      </c>
    </row>
    <row r="158" spans="1:65" s="12" customFormat="1" ht="22.9" customHeight="1">
      <c r="B158" s="186"/>
      <c r="C158" s="187"/>
      <c r="D158" s="188" t="s">
        <v>76</v>
      </c>
      <c r="E158" s="200" t="s">
        <v>279</v>
      </c>
      <c r="F158" s="200" t="s">
        <v>280</v>
      </c>
      <c r="G158" s="187"/>
      <c r="H158" s="187"/>
      <c r="I158" s="190"/>
      <c r="J158" s="201">
        <f>BK158</f>
        <v>0</v>
      </c>
      <c r="K158" s="187"/>
      <c r="L158" s="192"/>
      <c r="M158" s="193"/>
      <c r="N158" s="194"/>
      <c r="O158" s="194"/>
      <c r="P158" s="195">
        <f>SUM(P159:P161)</f>
        <v>0</v>
      </c>
      <c r="Q158" s="194"/>
      <c r="R158" s="195">
        <f>SUM(R159:R161)</f>
        <v>0.22334400000000001</v>
      </c>
      <c r="S158" s="194"/>
      <c r="T158" s="196">
        <f>SUM(T159:T161)</f>
        <v>0</v>
      </c>
      <c r="AR158" s="197" t="s">
        <v>87</v>
      </c>
      <c r="AT158" s="198" t="s">
        <v>76</v>
      </c>
      <c r="AU158" s="198" t="s">
        <v>85</v>
      </c>
      <c r="AY158" s="197" t="s">
        <v>129</v>
      </c>
      <c r="BK158" s="199">
        <f>SUM(BK159:BK161)</f>
        <v>0</v>
      </c>
    </row>
    <row r="159" spans="1:65" s="2" customFormat="1" ht="16.5" customHeight="1">
      <c r="A159" s="33"/>
      <c r="B159" s="34"/>
      <c r="C159" s="202" t="s">
        <v>281</v>
      </c>
      <c r="D159" s="202" t="s">
        <v>132</v>
      </c>
      <c r="E159" s="203" t="s">
        <v>282</v>
      </c>
      <c r="F159" s="204" t="s">
        <v>283</v>
      </c>
      <c r="G159" s="205" t="s">
        <v>192</v>
      </c>
      <c r="H159" s="206">
        <v>18.8</v>
      </c>
      <c r="I159" s="207"/>
      <c r="J159" s="208">
        <f>ROUND(I159*H159,2)</f>
        <v>0</v>
      </c>
      <c r="K159" s="204" t="s">
        <v>136</v>
      </c>
      <c r="L159" s="38"/>
      <c r="M159" s="209" t="s">
        <v>1</v>
      </c>
      <c r="N159" s="210" t="s">
        <v>42</v>
      </c>
      <c r="O159" s="70"/>
      <c r="P159" s="211">
        <f>O159*H159</f>
        <v>0</v>
      </c>
      <c r="Q159" s="211">
        <v>1.188E-2</v>
      </c>
      <c r="R159" s="211">
        <f>Q159*H159</f>
        <v>0.22334400000000001</v>
      </c>
      <c r="S159" s="211">
        <v>0</v>
      </c>
      <c r="T159" s="21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13" t="s">
        <v>238</v>
      </c>
      <c r="AT159" s="213" t="s">
        <v>132</v>
      </c>
      <c r="AU159" s="213" t="s">
        <v>87</v>
      </c>
      <c r="AY159" s="16" t="s">
        <v>129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6" t="s">
        <v>85</v>
      </c>
      <c r="BK159" s="214">
        <f>ROUND(I159*H159,2)</f>
        <v>0</v>
      </c>
      <c r="BL159" s="16" t="s">
        <v>238</v>
      </c>
      <c r="BM159" s="213" t="s">
        <v>284</v>
      </c>
    </row>
    <row r="160" spans="1:65" s="13" customFormat="1" ht="11.25">
      <c r="B160" s="220"/>
      <c r="C160" s="221"/>
      <c r="D160" s="222" t="s">
        <v>183</v>
      </c>
      <c r="E160" s="223" t="s">
        <v>1</v>
      </c>
      <c r="F160" s="224" t="s">
        <v>285</v>
      </c>
      <c r="G160" s="221"/>
      <c r="H160" s="225">
        <v>18.8</v>
      </c>
      <c r="I160" s="226"/>
      <c r="J160" s="221"/>
      <c r="K160" s="221"/>
      <c r="L160" s="227"/>
      <c r="M160" s="228"/>
      <c r="N160" s="229"/>
      <c r="O160" s="229"/>
      <c r="P160" s="229"/>
      <c r="Q160" s="229"/>
      <c r="R160" s="229"/>
      <c r="S160" s="229"/>
      <c r="T160" s="230"/>
      <c r="AT160" s="231" t="s">
        <v>183</v>
      </c>
      <c r="AU160" s="231" t="s">
        <v>87</v>
      </c>
      <c r="AV160" s="13" t="s">
        <v>87</v>
      </c>
      <c r="AW160" s="13" t="s">
        <v>32</v>
      </c>
      <c r="AX160" s="13" t="s">
        <v>85</v>
      </c>
      <c r="AY160" s="231" t="s">
        <v>129</v>
      </c>
    </row>
    <row r="161" spans="1:65" s="2" customFormat="1" ht="16.5" customHeight="1">
      <c r="A161" s="33"/>
      <c r="B161" s="34"/>
      <c r="C161" s="202" t="s">
        <v>286</v>
      </c>
      <c r="D161" s="202" t="s">
        <v>132</v>
      </c>
      <c r="E161" s="203" t="s">
        <v>287</v>
      </c>
      <c r="F161" s="204" t="s">
        <v>288</v>
      </c>
      <c r="G161" s="205" t="s">
        <v>289</v>
      </c>
      <c r="H161" s="245"/>
      <c r="I161" s="207"/>
      <c r="J161" s="208">
        <f>ROUND(I161*H161,2)</f>
        <v>0</v>
      </c>
      <c r="K161" s="204" t="s">
        <v>136</v>
      </c>
      <c r="L161" s="38"/>
      <c r="M161" s="209" t="s">
        <v>1</v>
      </c>
      <c r="N161" s="210" t="s">
        <v>42</v>
      </c>
      <c r="O161" s="70"/>
      <c r="P161" s="211">
        <f>O161*H161</f>
        <v>0</v>
      </c>
      <c r="Q161" s="211">
        <v>0</v>
      </c>
      <c r="R161" s="211">
        <f>Q161*H161</f>
        <v>0</v>
      </c>
      <c r="S161" s="211">
        <v>0</v>
      </c>
      <c r="T161" s="21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13" t="s">
        <v>238</v>
      </c>
      <c r="AT161" s="213" t="s">
        <v>132</v>
      </c>
      <c r="AU161" s="213" t="s">
        <v>87</v>
      </c>
      <c r="AY161" s="16" t="s">
        <v>129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6" t="s">
        <v>85</v>
      </c>
      <c r="BK161" s="214">
        <f>ROUND(I161*H161,2)</f>
        <v>0</v>
      </c>
      <c r="BL161" s="16" t="s">
        <v>238</v>
      </c>
      <c r="BM161" s="213" t="s">
        <v>290</v>
      </c>
    </row>
    <row r="162" spans="1:65" s="12" customFormat="1" ht="22.9" customHeight="1">
      <c r="B162" s="186"/>
      <c r="C162" s="187"/>
      <c r="D162" s="188" t="s">
        <v>76</v>
      </c>
      <c r="E162" s="200" t="s">
        <v>291</v>
      </c>
      <c r="F162" s="200" t="s">
        <v>292</v>
      </c>
      <c r="G162" s="187"/>
      <c r="H162" s="187"/>
      <c r="I162" s="190"/>
      <c r="J162" s="201">
        <f>BK162</f>
        <v>0</v>
      </c>
      <c r="K162" s="187"/>
      <c r="L162" s="192"/>
      <c r="M162" s="193"/>
      <c r="N162" s="194"/>
      <c r="O162" s="194"/>
      <c r="P162" s="195">
        <f>SUM(P163:P173)</f>
        <v>0</v>
      </c>
      <c r="Q162" s="194"/>
      <c r="R162" s="195">
        <f>SUM(R163:R173)</f>
        <v>0.2082</v>
      </c>
      <c r="S162" s="194"/>
      <c r="T162" s="196">
        <f>SUM(T163:T173)</f>
        <v>0</v>
      </c>
      <c r="AR162" s="197" t="s">
        <v>87</v>
      </c>
      <c r="AT162" s="198" t="s">
        <v>76</v>
      </c>
      <c r="AU162" s="198" t="s">
        <v>85</v>
      </c>
      <c r="AY162" s="197" t="s">
        <v>129</v>
      </c>
      <c r="BK162" s="199">
        <f>SUM(BK163:BK173)</f>
        <v>0</v>
      </c>
    </row>
    <row r="163" spans="1:65" s="2" customFormat="1" ht="16.5" customHeight="1">
      <c r="A163" s="33"/>
      <c r="B163" s="34"/>
      <c r="C163" s="202" t="s">
        <v>293</v>
      </c>
      <c r="D163" s="202" t="s">
        <v>132</v>
      </c>
      <c r="E163" s="203" t="s">
        <v>294</v>
      </c>
      <c r="F163" s="204" t="s">
        <v>295</v>
      </c>
      <c r="G163" s="205" t="s">
        <v>296</v>
      </c>
      <c r="H163" s="206">
        <v>689</v>
      </c>
      <c r="I163" s="207"/>
      <c r="J163" s="208">
        <f t="shared" ref="J163:J173" si="10">ROUND(I163*H163,2)</f>
        <v>0</v>
      </c>
      <c r="K163" s="204" t="s">
        <v>1</v>
      </c>
      <c r="L163" s="38"/>
      <c r="M163" s="209" t="s">
        <v>1</v>
      </c>
      <c r="N163" s="210" t="s">
        <v>42</v>
      </c>
      <c r="O163" s="70"/>
      <c r="P163" s="211">
        <f t="shared" ref="P163:P173" si="11">O163*H163</f>
        <v>0</v>
      </c>
      <c r="Q163" s="211">
        <v>1.4999999999999999E-4</v>
      </c>
      <c r="R163" s="211">
        <f t="shared" ref="R163:R173" si="12">Q163*H163</f>
        <v>0.10335</v>
      </c>
      <c r="S163" s="211">
        <v>0</v>
      </c>
      <c r="T163" s="212">
        <f t="shared" ref="T163:T173" si="13"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13" t="s">
        <v>238</v>
      </c>
      <c r="AT163" s="213" t="s">
        <v>132</v>
      </c>
      <c r="AU163" s="213" t="s">
        <v>87</v>
      </c>
      <c r="AY163" s="16" t="s">
        <v>129</v>
      </c>
      <c r="BE163" s="214">
        <f t="shared" ref="BE163:BE173" si="14">IF(N163="základní",J163,0)</f>
        <v>0</v>
      </c>
      <c r="BF163" s="214">
        <f t="shared" ref="BF163:BF173" si="15">IF(N163="snížená",J163,0)</f>
        <v>0</v>
      </c>
      <c r="BG163" s="214">
        <f t="shared" ref="BG163:BG173" si="16">IF(N163="zákl. přenesená",J163,0)</f>
        <v>0</v>
      </c>
      <c r="BH163" s="214">
        <f t="shared" ref="BH163:BH173" si="17">IF(N163="sníž. přenesená",J163,0)</f>
        <v>0</v>
      </c>
      <c r="BI163" s="214">
        <f t="shared" ref="BI163:BI173" si="18">IF(N163="nulová",J163,0)</f>
        <v>0</v>
      </c>
      <c r="BJ163" s="16" t="s">
        <v>85</v>
      </c>
      <c r="BK163" s="214">
        <f t="shared" ref="BK163:BK173" si="19">ROUND(I163*H163,2)</f>
        <v>0</v>
      </c>
      <c r="BL163" s="16" t="s">
        <v>238</v>
      </c>
      <c r="BM163" s="213" t="s">
        <v>297</v>
      </c>
    </row>
    <row r="164" spans="1:65" s="2" customFormat="1" ht="16.5" customHeight="1">
      <c r="A164" s="33"/>
      <c r="B164" s="34"/>
      <c r="C164" s="232" t="s">
        <v>298</v>
      </c>
      <c r="D164" s="232" t="s">
        <v>223</v>
      </c>
      <c r="E164" s="233" t="s">
        <v>299</v>
      </c>
      <c r="F164" s="234" t="s">
        <v>300</v>
      </c>
      <c r="G164" s="235" t="s">
        <v>296</v>
      </c>
      <c r="H164" s="236">
        <v>689</v>
      </c>
      <c r="I164" s="237"/>
      <c r="J164" s="238">
        <f t="shared" si="10"/>
        <v>0</v>
      </c>
      <c r="K164" s="234" t="s">
        <v>1</v>
      </c>
      <c r="L164" s="239"/>
      <c r="M164" s="240" t="s">
        <v>1</v>
      </c>
      <c r="N164" s="241" t="s">
        <v>42</v>
      </c>
      <c r="O164" s="70"/>
      <c r="P164" s="211">
        <f t="shared" si="11"/>
        <v>0</v>
      </c>
      <c r="Q164" s="211">
        <v>0</v>
      </c>
      <c r="R164" s="211">
        <f t="shared" si="12"/>
        <v>0</v>
      </c>
      <c r="S164" s="211">
        <v>0</v>
      </c>
      <c r="T164" s="212">
        <f t="shared" si="1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13" t="s">
        <v>301</v>
      </c>
      <c r="AT164" s="213" t="s">
        <v>223</v>
      </c>
      <c r="AU164" s="213" t="s">
        <v>87</v>
      </c>
      <c r="AY164" s="16" t="s">
        <v>129</v>
      </c>
      <c r="BE164" s="214">
        <f t="shared" si="14"/>
        <v>0</v>
      </c>
      <c r="BF164" s="214">
        <f t="shared" si="15"/>
        <v>0</v>
      </c>
      <c r="BG164" s="214">
        <f t="shared" si="16"/>
        <v>0</v>
      </c>
      <c r="BH164" s="214">
        <f t="shared" si="17"/>
        <v>0</v>
      </c>
      <c r="BI164" s="214">
        <f t="shared" si="18"/>
        <v>0</v>
      </c>
      <c r="BJ164" s="16" t="s">
        <v>85</v>
      </c>
      <c r="BK164" s="214">
        <f t="shared" si="19"/>
        <v>0</v>
      </c>
      <c r="BL164" s="16" t="s">
        <v>238</v>
      </c>
      <c r="BM164" s="213" t="s">
        <v>302</v>
      </c>
    </row>
    <row r="165" spans="1:65" s="2" customFormat="1" ht="16.5" customHeight="1">
      <c r="A165" s="33"/>
      <c r="B165" s="34"/>
      <c r="C165" s="202" t="s">
        <v>303</v>
      </c>
      <c r="D165" s="202" t="s">
        <v>132</v>
      </c>
      <c r="E165" s="203" t="s">
        <v>304</v>
      </c>
      <c r="F165" s="204" t="s">
        <v>305</v>
      </c>
      <c r="G165" s="205" t="s">
        <v>296</v>
      </c>
      <c r="H165" s="206">
        <v>604</v>
      </c>
      <c r="I165" s="207"/>
      <c r="J165" s="208">
        <f t="shared" si="10"/>
        <v>0</v>
      </c>
      <c r="K165" s="204" t="s">
        <v>1</v>
      </c>
      <c r="L165" s="38"/>
      <c r="M165" s="209" t="s">
        <v>1</v>
      </c>
      <c r="N165" s="210" t="s">
        <v>42</v>
      </c>
      <c r="O165" s="70"/>
      <c r="P165" s="211">
        <f t="shared" si="11"/>
        <v>0</v>
      </c>
      <c r="Q165" s="211">
        <v>1.4999999999999999E-4</v>
      </c>
      <c r="R165" s="211">
        <f t="shared" si="12"/>
        <v>9.0599999999999986E-2</v>
      </c>
      <c r="S165" s="211">
        <v>0</v>
      </c>
      <c r="T165" s="212">
        <f t="shared" si="1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13" t="s">
        <v>238</v>
      </c>
      <c r="AT165" s="213" t="s">
        <v>132</v>
      </c>
      <c r="AU165" s="213" t="s">
        <v>87</v>
      </c>
      <c r="AY165" s="16" t="s">
        <v>129</v>
      </c>
      <c r="BE165" s="214">
        <f t="shared" si="14"/>
        <v>0</v>
      </c>
      <c r="BF165" s="214">
        <f t="shared" si="15"/>
        <v>0</v>
      </c>
      <c r="BG165" s="214">
        <f t="shared" si="16"/>
        <v>0</v>
      </c>
      <c r="BH165" s="214">
        <f t="shared" si="17"/>
        <v>0</v>
      </c>
      <c r="BI165" s="214">
        <f t="shared" si="18"/>
        <v>0</v>
      </c>
      <c r="BJ165" s="16" t="s">
        <v>85</v>
      </c>
      <c r="BK165" s="214">
        <f t="shared" si="19"/>
        <v>0</v>
      </c>
      <c r="BL165" s="16" t="s">
        <v>238</v>
      </c>
      <c r="BM165" s="213" t="s">
        <v>306</v>
      </c>
    </row>
    <row r="166" spans="1:65" s="2" customFormat="1" ht="16.5" customHeight="1">
      <c r="A166" s="33"/>
      <c r="B166" s="34"/>
      <c r="C166" s="232" t="s">
        <v>307</v>
      </c>
      <c r="D166" s="232" t="s">
        <v>223</v>
      </c>
      <c r="E166" s="233" t="s">
        <v>308</v>
      </c>
      <c r="F166" s="234" t="s">
        <v>309</v>
      </c>
      <c r="G166" s="235" t="s">
        <v>296</v>
      </c>
      <c r="H166" s="236">
        <v>604</v>
      </c>
      <c r="I166" s="237"/>
      <c r="J166" s="238">
        <f t="shared" si="10"/>
        <v>0</v>
      </c>
      <c r="K166" s="234" t="s">
        <v>1</v>
      </c>
      <c r="L166" s="239"/>
      <c r="M166" s="240" t="s">
        <v>1</v>
      </c>
      <c r="N166" s="241" t="s">
        <v>42</v>
      </c>
      <c r="O166" s="70"/>
      <c r="P166" s="211">
        <f t="shared" si="11"/>
        <v>0</v>
      </c>
      <c r="Q166" s="211">
        <v>0</v>
      </c>
      <c r="R166" s="211">
        <f t="shared" si="12"/>
        <v>0</v>
      </c>
      <c r="S166" s="211">
        <v>0</v>
      </c>
      <c r="T166" s="212">
        <f t="shared" si="1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13" t="s">
        <v>301</v>
      </c>
      <c r="AT166" s="213" t="s">
        <v>223</v>
      </c>
      <c r="AU166" s="213" t="s">
        <v>87</v>
      </c>
      <c r="AY166" s="16" t="s">
        <v>129</v>
      </c>
      <c r="BE166" s="214">
        <f t="shared" si="14"/>
        <v>0</v>
      </c>
      <c r="BF166" s="214">
        <f t="shared" si="15"/>
        <v>0</v>
      </c>
      <c r="BG166" s="214">
        <f t="shared" si="16"/>
        <v>0</v>
      </c>
      <c r="BH166" s="214">
        <f t="shared" si="17"/>
        <v>0</v>
      </c>
      <c r="BI166" s="214">
        <f t="shared" si="18"/>
        <v>0</v>
      </c>
      <c r="BJ166" s="16" t="s">
        <v>85</v>
      </c>
      <c r="BK166" s="214">
        <f t="shared" si="19"/>
        <v>0</v>
      </c>
      <c r="BL166" s="16" t="s">
        <v>238</v>
      </c>
      <c r="BM166" s="213" t="s">
        <v>310</v>
      </c>
    </row>
    <row r="167" spans="1:65" s="2" customFormat="1" ht="16.5" customHeight="1">
      <c r="A167" s="33"/>
      <c r="B167" s="34"/>
      <c r="C167" s="202" t="s">
        <v>311</v>
      </c>
      <c r="D167" s="202" t="s">
        <v>132</v>
      </c>
      <c r="E167" s="203" t="s">
        <v>312</v>
      </c>
      <c r="F167" s="204" t="s">
        <v>313</v>
      </c>
      <c r="G167" s="205" t="s">
        <v>209</v>
      </c>
      <c r="H167" s="206">
        <v>30</v>
      </c>
      <c r="I167" s="207"/>
      <c r="J167" s="208">
        <f t="shared" si="10"/>
        <v>0</v>
      </c>
      <c r="K167" s="204" t="s">
        <v>1</v>
      </c>
      <c r="L167" s="38"/>
      <c r="M167" s="209" t="s">
        <v>1</v>
      </c>
      <c r="N167" s="210" t="s">
        <v>42</v>
      </c>
      <c r="O167" s="70"/>
      <c r="P167" s="211">
        <f t="shared" si="11"/>
        <v>0</v>
      </c>
      <c r="Q167" s="211">
        <v>1.4999999999999999E-4</v>
      </c>
      <c r="R167" s="211">
        <f t="shared" si="12"/>
        <v>4.4999999999999997E-3</v>
      </c>
      <c r="S167" s="211">
        <v>0</v>
      </c>
      <c r="T167" s="212">
        <f t="shared" si="1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13" t="s">
        <v>238</v>
      </c>
      <c r="AT167" s="213" t="s">
        <v>132</v>
      </c>
      <c r="AU167" s="213" t="s">
        <v>87</v>
      </c>
      <c r="AY167" s="16" t="s">
        <v>129</v>
      </c>
      <c r="BE167" s="214">
        <f t="shared" si="14"/>
        <v>0</v>
      </c>
      <c r="BF167" s="214">
        <f t="shared" si="15"/>
        <v>0</v>
      </c>
      <c r="BG167" s="214">
        <f t="shared" si="16"/>
        <v>0</v>
      </c>
      <c r="BH167" s="214">
        <f t="shared" si="17"/>
        <v>0</v>
      </c>
      <c r="BI167" s="214">
        <f t="shared" si="18"/>
        <v>0</v>
      </c>
      <c r="BJ167" s="16" t="s">
        <v>85</v>
      </c>
      <c r="BK167" s="214">
        <f t="shared" si="19"/>
        <v>0</v>
      </c>
      <c r="BL167" s="16" t="s">
        <v>238</v>
      </c>
      <c r="BM167" s="213" t="s">
        <v>314</v>
      </c>
    </row>
    <row r="168" spans="1:65" s="2" customFormat="1" ht="16.5" customHeight="1">
      <c r="A168" s="33"/>
      <c r="B168" s="34"/>
      <c r="C168" s="232" t="s">
        <v>315</v>
      </c>
      <c r="D168" s="232" t="s">
        <v>223</v>
      </c>
      <c r="E168" s="233" t="s">
        <v>316</v>
      </c>
      <c r="F168" s="234" t="s">
        <v>317</v>
      </c>
      <c r="G168" s="235" t="s">
        <v>209</v>
      </c>
      <c r="H168" s="236">
        <v>30</v>
      </c>
      <c r="I168" s="237"/>
      <c r="J168" s="238">
        <f t="shared" si="10"/>
        <v>0</v>
      </c>
      <c r="K168" s="234" t="s">
        <v>1</v>
      </c>
      <c r="L168" s="239"/>
      <c r="M168" s="240" t="s">
        <v>1</v>
      </c>
      <c r="N168" s="241" t="s">
        <v>42</v>
      </c>
      <c r="O168" s="70"/>
      <c r="P168" s="211">
        <f t="shared" si="11"/>
        <v>0</v>
      </c>
      <c r="Q168" s="211">
        <v>0</v>
      </c>
      <c r="R168" s="211">
        <f t="shared" si="12"/>
        <v>0</v>
      </c>
      <c r="S168" s="211">
        <v>0</v>
      </c>
      <c r="T168" s="212">
        <f t="shared" si="1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13" t="s">
        <v>301</v>
      </c>
      <c r="AT168" s="213" t="s">
        <v>223</v>
      </c>
      <c r="AU168" s="213" t="s">
        <v>87</v>
      </c>
      <c r="AY168" s="16" t="s">
        <v>129</v>
      </c>
      <c r="BE168" s="214">
        <f t="shared" si="14"/>
        <v>0</v>
      </c>
      <c r="BF168" s="214">
        <f t="shared" si="15"/>
        <v>0</v>
      </c>
      <c r="BG168" s="214">
        <f t="shared" si="16"/>
        <v>0</v>
      </c>
      <c r="BH168" s="214">
        <f t="shared" si="17"/>
        <v>0</v>
      </c>
      <c r="BI168" s="214">
        <f t="shared" si="18"/>
        <v>0</v>
      </c>
      <c r="BJ168" s="16" t="s">
        <v>85</v>
      </c>
      <c r="BK168" s="214">
        <f t="shared" si="19"/>
        <v>0</v>
      </c>
      <c r="BL168" s="16" t="s">
        <v>238</v>
      </c>
      <c r="BM168" s="213" t="s">
        <v>318</v>
      </c>
    </row>
    <row r="169" spans="1:65" s="2" customFormat="1" ht="16.5" customHeight="1">
      <c r="A169" s="33"/>
      <c r="B169" s="34"/>
      <c r="C169" s="202" t="s">
        <v>301</v>
      </c>
      <c r="D169" s="202" t="s">
        <v>132</v>
      </c>
      <c r="E169" s="203" t="s">
        <v>319</v>
      </c>
      <c r="F169" s="204" t="s">
        <v>320</v>
      </c>
      <c r="G169" s="205" t="s">
        <v>209</v>
      </c>
      <c r="H169" s="206">
        <v>58</v>
      </c>
      <c r="I169" s="207"/>
      <c r="J169" s="208">
        <f t="shared" si="10"/>
        <v>0</v>
      </c>
      <c r="K169" s="204" t="s">
        <v>1</v>
      </c>
      <c r="L169" s="38"/>
      <c r="M169" s="209" t="s">
        <v>1</v>
      </c>
      <c r="N169" s="210" t="s">
        <v>42</v>
      </c>
      <c r="O169" s="70"/>
      <c r="P169" s="211">
        <f t="shared" si="11"/>
        <v>0</v>
      </c>
      <c r="Q169" s="211">
        <v>1.4999999999999999E-4</v>
      </c>
      <c r="R169" s="211">
        <f t="shared" si="12"/>
        <v>8.6999999999999994E-3</v>
      </c>
      <c r="S169" s="211">
        <v>0</v>
      </c>
      <c r="T169" s="212">
        <f t="shared" si="1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13" t="s">
        <v>238</v>
      </c>
      <c r="AT169" s="213" t="s">
        <v>132</v>
      </c>
      <c r="AU169" s="213" t="s">
        <v>87</v>
      </c>
      <c r="AY169" s="16" t="s">
        <v>129</v>
      </c>
      <c r="BE169" s="214">
        <f t="shared" si="14"/>
        <v>0</v>
      </c>
      <c r="BF169" s="214">
        <f t="shared" si="15"/>
        <v>0</v>
      </c>
      <c r="BG169" s="214">
        <f t="shared" si="16"/>
        <v>0</v>
      </c>
      <c r="BH169" s="214">
        <f t="shared" si="17"/>
        <v>0</v>
      </c>
      <c r="BI169" s="214">
        <f t="shared" si="18"/>
        <v>0</v>
      </c>
      <c r="BJ169" s="16" t="s">
        <v>85</v>
      </c>
      <c r="BK169" s="214">
        <f t="shared" si="19"/>
        <v>0</v>
      </c>
      <c r="BL169" s="16" t="s">
        <v>238</v>
      </c>
      <c r="BM169" s="213" t="s">
        <v>321</v>
      </c>
    </row>
    <row r="170" spans="1:65" s="2" customFormat="1" ht="16.5" customHeight="1">
      <c r="A170" s="33"/>
      <c r="B170" s="34"/>
      <c r="C170" s="232" t="s">
        <v>322</v>
      </c>
      <c r="D170" s="232" t="s">
        <v>223</v>
      </c>
      <c r="E170" s="233" t="s">
        <v>323</v>
      </c>
      <c r="F170" s="234" t="s">
        <v>324</v>
      </c>
      <c r="G170" s="235" t="s">
        <v>209</v>
      </c>
      <c r="H170" s="236">
        <v>58</v>
      </c>
      <c r="I170" s="237"/>
      <c r="J170" s="238">
        <f t="shared" si="10"/>
        <v>0</v>
      </c>
      <c r="K170" s="234" t="s">
        <v>1</v>
      </c>
      <c r="L170" s="239"/>
      <c r="M170" s="240" t="s">
        <v>1</v>
      </c>
      <c r="N170" s="241" t="s">
        <v>42</v>
      </c>
      <c r="O170" s="70"/>
      <c r="P170" s="211">
        <f t="shared" si="11"/>
        <v>0</v>
      </c>
      <c r="Q170" s="211">
        <v>0</v>
      </c>
      <c r="R170" s="211">
        <f t="shared" si="12"/>
        <v>0</v>
      </c>
      <c r="S170" s="211">
        <v>0</v>
      </c>
      <c r="T170" s="212">
        <f t="shared" si="1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13" t="s">
        <v>301</v>
      </c>
      <c r="AT170" s="213" t="s">
        <v>223</v>
      </c>
      <c r="AU170" s="213" t="s">
        <v>87</v>
      </c>
      <c r="AY170" s="16" t="s">
        <v>129</v>
      </c>
      <c r="BE170" s="214">
        <f t="shared" si="14"/>
        <v>0</v>
      </c>
      <c r="BF170" s="214">
        <f t="shared" si="15"/>
        <v>0</v>
      </c>
      <c r="BG170" s="214">
        <f t="shared" si="16"/>
        <v>0</v>
      </c>
      <c r="BH170" s="214">
        <f t="shared" si="17"/>
        <v>0</v>
      </c>
      <c r="BI170" s="214">
        <f t="shared" si="18"/>
        <v>0</v>
      </c>
      <c r="BJ170" s="16" t="s">
        <v>85</v>
      </c>
      <c r="BK170" s="214">
        <f t="shared" si="19"/>
        <v>0</v>
      </c>
      <c r="BL170" s="16" t="s">
        <v>238</v>
      </c>
      <c r="BM170" s="213" t="s">
        <v>325</v>
      </c>
    </row>
    <row r="171" spans="1:65" s="2" customFormat="1" ht="16.5" customHeight="1">
      <c r="A171" s="33"/>
      <c r="B171" s="34"/>
      <c r="C171" s="202" t="s">
        <v>326</v>
      </c>
      <c r="D171" s="202" t="s">
        <v>132</v>
      </c>
      <c r="E171" s="203" t="s">
        <v>327</v>
      </c>
      <c r="F171" s="204" t="s">
        <v>328</v>
      </c>
      <c r="G171" s="205" t="s">
        <v>329</v>
      </c>
      <c r="H171" s="206">
        <v>7</v>
      </c>
      <c r="I171" s="207"/>
      <c r="J171" s="208">
        <f t="shared" si="10"/>
        <v>0</v>
      </c>
      <c r="K171" s="204" t="s">
        <v>1</v>
      </c>
      <c r="L171" s="38"/>
      <c r="M171" s="209" t="s">
        <v>1</v>
      </c>
      <c r="N171" s="210" t="s">
        <v>42</v>
      </c>
      <c r="O171" s="70"/>
      <c r="P171" s="211">
        <f t="shared" si="11"/>
        <v>0</v>
      </c>
      <c r="Q171" s="211">
        <v>1.4999999999999999E-4</v>
      </c>
      <c r="R171" s="211">
        <f t="shared" si="12"/>
        <v>1.0499999999999999E-3</v>
      </c>
      <c r="S171" s="211">
        <v>0</v>
      </c>
      <c r="T171" s="212">
        <f t="shared" si="1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13" t="s">
        <v>238</v>
      </c>
      <c r="AT171" s="213" t="s">
        <v>132</v>
      </c>
      <c r="AU171" s="213" t="s">
        <v>87</v>
      </c>
      <c r="AY171" s="16" t="s">
        <v>129</v>
      </c>
      <c r="BE171" s="214">
        <f t="shared" si="14"/>
        <v>0</v>
      </c>
      <c r="BF171" s="214">
        <f t="shared" si="15"/>
        <v>0</v>
      </c>
      <c r="BG171" s="214">
        <f t="shared" si="16"/>
        <v>0</v>
      </c>
      <c r="BH171" s="214">
        <f t="shared" si="17"/>
        <v>0</v>
      </c>
      <c r="BI171" s="214">
        <f t="shared" si="18"/>
        <v>0</v>
      </c>
      <c r="BJ171" s="16" t="s">
        <v>85</v>
      </c>
      <c r="BK171" s="214">
        <f t="shared" si="19"/>
        <v>0</v>
      </c>
      <c r="BL171" s="16" t="s">
        <v>238</v>
      </c>
      <c r="BM171" s="213" t="s">
        <v>330</v>
      </c>
    </row>
    <row r="172" spans="1:65" s="2" customFormat="1" ht="16.5" customHeight="1">
      <c r="A172" s="33"/>
      <c r="B172" s="34"/>
      <c r="C172" s="232" t="s">
        <v>331</v>
      </c>
      <c r="D172" s="232" t="s">
        <v>223</v>
      </c>
      <c r="E172" s="233" t="s">
        <v>332</v>
      </c>
      <c r="F172" s="234" t="s">
        <v>333</v>
      </c>
      <c r="G172" s="235" t="s">
        <v>209</v>
      </c>
      <c r="H172" s="236">
        <v>7</v>
      </c>
      <c r="I172" s="237"/>
      <c r="J172" s="238">
        <f t="shared" si="10"/>
        <v>0</v>
      </c>
      <c r="K172" s="234" t="s">
        <v>1</v>
      </c>
      <c r="L172" s="239"/>
      <c r="M172" s="240" t="s">
        <v>1</v>
      </c>
      <c r="N172" s="241" t="s">
        <v>42</v>
      </c>
      <c r="O172" s="70"/>
      <c r="P172" s="211">
        <f t="shared" si="11"/>
        <v>0</v>
      </c>
      <c r="Q172" s="211">
        <v>0</v>
      </c>
      <c r="R172" s="211">
        <f t="shared" si="12"/>
        <v>0</v>
      </c>
      <c r="S172" s="211">
        <v>0</v>
      </c>
      <c r="T172" s="212">
        <f t="shared" si="1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13" t="s">
        <v>301</v>
      </c>
      <c r="AT172" s="213" t="s">
        <v>223</v>
      </c>
      <c r="AU172" s="213" t="s">
        <v>87</v>
      </c>
      <c r="AY172" s="16" t="s">
        <v>129</v>
      </c>
      <c r="BE172" s="214">
        <f t="shared" si="14"/>
        <v>0</v>
      </c>
      <c r="BF172" s="214">
        <f t="shared" si="15"/>
        <v>0</v>
      </c>
      <c r="BG172" s="214">
        <f t="shared" si="16"/>
        <v>0</v>
      </c>
      <c r="BH172" s="214">
        <f t="shared" si="17"/>
        <v>0</v>
      </c>
      <c r="BI172" s="214">
        <f t="shared" si="18"/>
        <v>0</v>
      </c>
      <c r="BJ172" s="16" t="s">
        <v>85</v>
      </c>
      <c r="BK172" s="214">
        <f t="shared" si="19"/>
        <v>0</v>
      </c>
      <c r="BL172" s="16" t="s">
        <v>238</v>
      </c>
      <c r="BM172" s="213" t="s">
        <v>334</v>
      </c>
    </row>
    <row r="173" spans="1:65" s="2" customFormat="1" ht="16.5" customHeight="1">
      <c r="A173" s="33"/>
      <c r="B173" s="34"/>
      <c r="C173" s="202" t="s">
        <v>335</v>
      </c>
      <c r="D173" s="202" t="s">
        <v>132</v>
      </c>
      <c r="E173" s="203" t="s">
        <v>336</v>
      </c>
      <c r="F173" s="204" t="s">
        <v>337</v>
      </c>
      <c r="G173" s="205" t="s">
        <v>289</v>
      </c>
      <c r="H173" s="245"/>
      <c r="I173" s="207"/>
      <c r="J173" s="208">
        <f t="shared" si="10"/>
        <v>0</v>
      </c>
      <c r="K173" s="204" t="s">
        <v>136</v>
      </c>
      <c r="L173" s="38"/>
      <c r="M173" s="209" t="s">
        <v>1</v>
      </c>
      <c r="N173" s="210" t="s">
        <v>42</v>
      </c>
      <c r="O173" s="70"/>
      <c r="P173" s="211">
        <f t="shared" si="11"/>
        <v>0</v>
      </c>
      <c r="Q173" s="211">
        <v>0</v>
      </c>
      <c r="R173" s="211">
        <f t="shared" si="12"/>
        <v>0</v>
      </c>
      <c r="S173" s="211">
        <v>0</v>
      </c>
      <c r="T173" s="212">
        <f t="shared" si="1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13" t="s">
        <v>238</v>
      </c>
      <c r="AT173" s="213" t="s">
        <v>132</v>
      </c>
      <c r="AU173" s="213" t="s">
        <v>87</v>
      </c>
      <c r="AY173" s="16" t="s">
        <v>129</v>
      </c>
      <c r="BE173" s="214">
        <f t="shared" si="14"/>
        <v>0</v>
      </c>
      <c r="BF173" s="214">
        <f t="shared" si="15"/>
        <v>0</v>
      </c>
      <c r="BG173" s="214">
        <f t="shared" si="16"/>
        <v>0</v>
      </c>
      <c r="BH173" s="214">
        <f t="shared" si="17"/>
        <v>0</v>
      </c>
      <c r="BI173" s="214">
        <f t="shared" si="18"/>
        <v>0</v>
      </c>
      <c r="BJ173" s="16" t="s">
        <v>85</v>
      </c>
      <c r="BK173" s="214">
        <f t="shared" si="19"/>
        <v>0</v>
      </c>
      <c r="BL173" s="16" t="s">
        <v>238</v>
      </c>
      <c r="BM173" s="213" t="s">
        <v>338</v>
      </c>
    </row>
    <row r="174" spans="1:65" s="12" customFormat="1" ht="22.9" customHeight="1">
      <c r="B174" s="186"/>
      <c r="C174" s="187"/>
      <c r="D174" s="188" t="s">
        <v>76</v>
      </c>
      <c r="E174" s="200" t="s">
        <v>339</v>
      </c>
      <c r="F174" s="200" t="s">
        <v>340</v>
      </c>
      <c r="G174" s="187"/>
      <c r="H174" s="187"/>
      <c r="I174" s="190"/>
      <c r="J174" s="201">
        <f>BK174</f>
        <v>0</v>
      </c>
      <c r="K174" s="187"/>
      <c r="L174" s="192"/>
      <c r="M174" s="193"/>
      <c r="N174" s="194"/>
      <c r="O174" s="194"/>
      <c r="P174" s="195">
        <f>SUM(P175:P179)</f>
        <v>0</v>
      </c>
      <c r="Q174" s="194"/>
      <c r="R174" s="195">
        <f>SUM(R175:R179)</f>
        <v>0</v>
      </c>
      <c r="S174" s="194"/>
      <c r="T174" s="196">
        <f>SUM(T175:T179)</f>
        <v>0</v>
      </c>
      <c r="AR174" s="197" t="s">
        <v>87</v>
      </c>
      <c r="AT174" s="198" t="s">
        <v>76</v>
      </c>
      <c r="AU174" s="198" t="s">
        <v>85</v>
      </c>
      <c r="AY174" s="197" t="s">
        <v>129</v>
      </c>
      <c r="BK174" s="199">
        <f>SUM(BK175:BK179)</f>
        <v>0</v>
      </c>
    </row>
    <row r="175" spans="1:65" s="2" customFormat="1" ht="16.5" customHeight="1">
      <c r="A175" s="33"/>
      <c r="B175" s="34"/>
      <c r="C175" s="202" t="s">
        <v>341</v>
      </c>
      <c r="D175" s="202" t="s">
        <v>132</v>
      </c>
      <c r="E175" s="203" t="s">
        <v>342</v>
      </c>
      <c r="F175" s="204" t="s">
        <v>343</v>
      </c>
      <c r="G175" s="205" t="s">
        <v>192</v>
      </c>
      <c r="H175" s="206">
        <v>328.95</v>
      </c>
      <c r="I175" s="207"/>
      <c r="J175" s="208">
        <f>ROUND(I175*H175,2)</f>
        <v>0</v>
      </c>
      <c r="K175" s="204" t="s">
        <v>1</v>
      </c>
      <c r="L175" s="38"/>
      <c r="M175" s="209" t="s">
        <v>1</v>
      </c>
      <c r="N175" s="210" t="s">
        <v>42</v>
      </c>
      <c r="O175" s="70"/>
      <c r="P175" s="211">
        <f>O175*H175</f>
        <v>0</v>
      </c>
      <c r="Q175" s="211">
        <v>0</v>
      </c>
      <c r="R175" s="211">
        <f>Q175*H175</f>
        <v>0</v>
      </c>
      <c r="S175" s="211">
        <v>0</v>
      </c>
      <c r="T175" s="21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13" t="s">
        <v>238</v>
      </c>
      <c r="AT175" s="213" t="s">
        <v>132</v>
      </c>
      <c r="AU175" s="213" t="s">
        <v>87</v>
      </c>
      <c r="AY175" s="16" t="s">
        <v>129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6" t="s">
        <v>85</v>
      </c>
      <c r="BK175" s="214">
        <f>ROUND(I175*H175,2)</f>
        <v>0</v>
      </c>
      <c r="BL175" s="16" t="s">
        <v>238</v>
      </c>
      <c r="BM175" s="213" t="s">
        <v>344</v>
      </c>
    </row>
    <row r="176" spans="1:65" s="13" customFormat="1" ht="11.25">
      <c r="B176" s="220"/>
      <c r="C176" s="221"/>
      <c r="D176" s="222" t="s">
        <v>183</v>
      </c>
      <c r="E176" s="223" t="s">
        <v>1</v>
      </c>
      <c r="F176" s="224" t="s">
        <v>345</v>
      </c>
      <c r="G176" s="221"/>
      <c r="H176" s="225">
        <v>165.21</v>
      </c>
      <c r="I176" s="226"/>
      <c r="J176" s="221"/>
      <c r="K176" s="221"/>
      <c r="L176" s="227"/>
      <c r="M176" s="228"/>
      <c r="N176" s="229"/>
      <c r="O176" s="229"/>
      <c r="P176" s="229"/>
      <c r="Q176" s="229"/>
      <c r="R176" s="229"/>
      <c r="S176" s="229"/>
      <c r="T176" s="230"/>
      <c r="AT176" s="231" t="s">
        <v>183</v>
      </c>
      <c r="AU176" s="231" t="s">
        <v>87</v>
      </c>
      <c r="AV176" s="13" t="s">
        <v>87</v>
      </c>
      <c r="AW176" s="13" t="s">
        <v>32</v>
      </c>
      <c r="AX176" s="13" t="s">
        <v>77</v>
      </c>
      <c r="AY176" s="231" t="s">
        <v>129</v>
      </c>
    </row>
    <row r="177" spans="1:51" s="13" customFormat="1" ht="11.25">
      <c r="B177" s="220"/>
      <c r="C177" s="221"/>
      <c r="D177" s="222" t="s">
        <v>183</v>
      </c>
      <c r="E177" s="223" t="s">
        <v>1</v>
      </c>
      <c r="F177" s="224" t="s">
        <v>346</v>
      </c>
      <c r="G177" s="221"/>
      <c r="H177" s="225">
        <v>144.94</v>
      </c>
      <c r="I177" s="226"/>
      <c r="J177" s="221"/>
      <c r="K177" s="221"/>
      <c r="L177" s="227"/>
      <c r="M177" s="228"/>
      <c r="N177" s="229"/>
      <c r="O177" s="229"/>
      <c r="P177" s="229"/>
      <c r="Q177" s="229"/>
      <c r="R177" s="229"/>
      <c r="S177" s="229"/>
      <c r="T177" s="230"/>
      <c r="AT177" s="231" t="s">
        <v>183</v>
      </c>
      <c r="AU177" s="231" t="s">
        <v>87</v>
      </c>
      <c r="AV177" s="13" t="s">
        <v>87</v>
      </c>
      <c r="AW177" s="13" t="s">
        <v>32</v>
      </c>
      <c r="AX177" s="13" t="s">
        <v>77</v>
      </c>
      <c r="AY177" s="231" t="s">
        <v>129</v>
      </c>
    </row>
    <row r="178" spans="1:51" s="13" customFormat="1" ht="11.25">
      <c r="B178" s="220"/>
      <c r="C178" s="221"/>
      <c r="D178" s="222" t="s">
        <v>183</v>
      </c>
      <c r="E178" s="223" t="s">
        <v>1</v>
      </c>
      <c r="F178" s="224" t="s">
        <v>285</v>
      </c>
      <c r="G178" s="221"/>
      <c r="H178" s="225">
        <v>18.8</v>
      </c>
      <c r="I178" s="226"/>
      <c r="J178" s="221"/>
      <c r="K178" s="221"/>
      <c r="L178" s="227"/>
      <c r="M178" s="228"/>
      <c r="N178" s="229"/>
      <c r="O178" s="229"/>
      <c r="P178" s="229"/>
      <c r="Q178" s="229"/>
      <c r="R178" s="229"/>
      <c r="S178" s="229"/>
      <c r="T178" s="230"/>
      <c r="AT178" s="231" t="s">
        <v>183</v>
      </c>
      <c r="AU178" s="231" t="s">
        <v>87</v>
      </c>
      <c r="AV178" s="13" t="s">
        <v>87</v>
      </c>
      <c r="AW178" s="13" t="s">
        <v>32</v>
      </c>
      <c r="AX178" s="13" t="s">
        <v>77</v>
      </c>
      <c r="AY178" s="231" t="s">
        <v>129</v>
      </c>
    </row>
    <row r="179" spans="1:51" s="14" customFormat="1" ht="11.25">
      <c r="B179" s="246"/>
      <c r="C179" s="247"/>
      <c r="D179" s="222" t="s">
        <v>183</v>
      </c>
      <c r="E179" s="248" t="s">
        <v>1</v>
      </c>
      <c r="F179" s="249" t="s">
        <v>347</v>
      </c>
      <c r="G179" s="247"/>
      <c r="H179" s="250">
        <v>328.95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AT179" s="256" t="s">
        <v>183</v>
      </c>
      <c r="AU179" s="256" t="s">
        <v>87</v>
      </c>
      <c r="AV179" s="14" t="s">
        <v>149</v>
      </c>
      <c r="AW179" s="14" t="s">
        <v>32</v>
      </c>
      <c r="AX179" s="14" t="s">
        <v>85</v>
      </c>
      <c r="AY179" s="256" t="s">
        <v>129</v>
      </c>
    </row>
    <row r="180" spans="1:51" s="2" customFormat="1" ht="6.95" customHeight="1">
      <c r="A180" s="33"/>
      <c r="B180" s="53"/>
      <c r="C180" s="54"/>
      <c r="D180" s="54"/>
      <c r="E180" s="54"/>
      <c r="F180" s="54"/>
      <c r="G180" s="54"/>
      <c r="H180" s="54"/>
      <c r="I180" s="151"/>
      <c r="J180" s="54"/>
      <c r="K180" s="54"/>
      <c r="L180" s="38"/>
      <c r="M180" s="33"/>
      <c r="O180" s="33"/>
      <c r="P180" s="33"/>
      <c r="Q180" s="33"/>
      <c r="R180" s="33"/>
      <c r="S180" s="33"/>
      <c r="T180" s="33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</row>
  </sheetData>
  <sheetProtection algorithmName="SHA-512" hashValue="n2/4uwv0ZNaz0ft71grwcEIKvF9GZdjeG2vDLByD6poCZjW86FkHRsE/ZHwMJXqngzQgJNemyi8Q8MPqCCOClw==" saltValue="hRNq8UnUsQIonAXKlyJipxh04HxQnvmF2MmRs+gypCqEZw2+nKmetELg2UKx09aqkXZY8qGhOs1PS78B5o6rZg==" spinCount="100000" sheet="1" objects="1" scenarios="1" formatColumns="0" formatRows="0" autoFilter="0"/>
  <autoFilter ref="C124:K179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8"/>
  <sheetViews>
    <sheetView showGridLines="0" view="pageBreakPreview" topLeftCell="A11" zoomScaleNormal="100" zoomScaleSheetLayoutView="100" workbookViewId="0">
      <selection activeCell="A11" sqref="A11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8.33203125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6" t="s">
        <v>93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100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1" t="str">
        <f>'Rekapitulace stavby'!K6</f>
        <v>ZŠ Hanspaulka - doplnění chlazení do půdní vestavby</v>
      </c>
      <c r="F7" s="302"/>
      <c r="G7" s="302"/>
      <c r="H7" s="302"/>
      <c r="I7" s="107"/>
      <c r="L7" s="19"/>
    </row>
    <row r="8" spans="1:46" s="2" customFormat="1" ht="12" customHeight="1">
      <c r="A8" s="33"/>
      <c r="B8" s="38"/>
      <c r="C8" s="33"/>
      <c r="D8" s="113" t="s">
        <v>101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3" t="s">
        <v>348</v>
      </c>
      <c r="F9" s="304"/>
      <c r="G9" s="304"/>
      <c r="H9" s="304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17. 10. 2019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26</v>
      </c>
      <c r="F15" s="33"/>
      <c r="G15" s="33"/>
      <c r="H15" s="33"/>
      <c r="I15" s="116" t="s">
        <v>27</v>
      </c>
      <c r="J15" s="115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28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5" t="str">
        <f>'Rekapitulace stavby'!E14</f>
        <v>Vyplň údaj</v>
      </c>
      <c r="F18" s="306"/>
      <c r="G18" s="306"/>
      <c r="H18" s="306"/>
      <c r="I18" s="116" t="s">
        <v>27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30</v>
      </c>
      <c r="E20" s="33"/>
      <c r="F20" s="33"/>
      <c r="G20" s="33"/>
      <c r="H20" s="33"/>
      <c r="I20" s="116" t="s">
        <v>25</v>
      </c>
      <c r="J20" s="115" t="s">
        <v>1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">
        <v>31</v>
      </c>
      <c r="F21" s="33"/>
      <c r="G21" s="33"/>
      <c r="H21" s="33"/>
      <c r="I21" s="116" t="s">
        <v>27</v>
      </c>
      <c r="J21" s="115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33</v>
      </c>
      <c r="E23" s="33"/>
      <c r="F23" s="33"/>
      <c r="G23" s="33"/>
      <c r="H23" s="33"/>
      <c r="I23" s="116" t="s">
        <v>25</v>
      </c>
      <c r="J23" s="115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">
        <v>34</v>
      </c>
      <c r="F24" s="33"/>
      <c r="G24" s="33"/>
      <c r="H24" s="33"/>
      <c r="I24" s="116" t="s">
        <v>27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35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07" t="s">
        <v>1</v>
      </c>
      <c r="F27" s="307"/>
      <c r="G27" s="307"/>
      <c r="H27" s="307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ROUND((SUM(BE119:BE137)),  2)</f>
        <v>0</v>
      </c>
      <c r="G33" s="33"/>
      <c r="H33" s="33"/>
      <c r="I33" s="130">
        <v>0.21</v>
      </c>
      <c r="J33" s="129">
        <f>ROUND(((SUM(BE119:BE137))*I33),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ROUND((SUM(BF119:BF137)),  2)</f>
        <v>0</v>
      </c>
      <c r="G34" s="33"/>
      <c r="H34" s="33"/>
      <c r="I34" s="130">
        <v>0.15</v>
      </c>
      <c r="J34" s="129">
        <f>ROUND(((SUM(BF119:BF137))*I34),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ROUND((SUM(BG119:BG137)),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ROUND((SUM(BH119:BH137)),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ROUND((SUM(BI119:BI137)),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103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8" t="str">
        <f>E7</f>
        <v>ZŠ Hanspaulka - doplnění chlazení do půdní vestavby</v>
      </c>
      <c r="F85" s="309"/>
      <c r="G85" s="309"/>
      <c r="H85" s="309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101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0" t="str">
        <f>E9</f>
        <v>03 - ZDRAVOTECHNIKA</v>
      </c>
      <c r="F87" s="310"/>
      <c r="G87" s="310"/>
      <c r="H87" s="310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Sušická č.p. 1000/29,  Praha 6 - Dejvice </v>
      </c>
      <c r="G89" s="35"/>
      <c r="H89" s="35"/>
      <c r="I89" s="116" t="s">
        <v>22</v>
      </c>
      <c r="J89" s="65" t="str">
        <f>IF(J12="","",J12)</f>
        <v>17. 10. 2019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24</v>
      </c>
      <c r="D91" s="35"/>
      <c r="E91" s="35"/>
      <c r="F91" s="26" t="str">
        <f>E15</f>
        <v>Městská část Praha 6</v>
      </c>
      <c r="G91" s="35"/>
      <c r="H91" s="35"/>
      <c r="I91" s="116" t="s">
        <v>30</v>
      </c>
      <c r="J91" s="31" t="str">
        <f>E21</f>
        <v>QUADRA PROJECT s.r.o.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28</v>
      </c>
      <c r="D92" s="35"/>
      <c r="E92" s="35"/>
      <c r="F92" s="26" t="str">
        <f>IF(E18="","",E18)</f>
        <v>Vyplň údaj</v>
      </c>
      <c r="G92" s="35"/>
      <c r="H92" s="35"/>
      <c r="I92" s="116" t="s">
        <v>33</v>
      </c>
      <c r="J92" s="31" t="str">
        <f>E24</f>
        <v>Vladimír Mrázek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104</v>
      </c>
      <c r="D94" s="156"/>
      <c r="E94" s="156"/>
      <c r="F94" s="156"/>
      <c r="G94" s="156"/>
      <c r="H94" s="156"/>
      <c r="I94" s="157"/>
      <c r="J94" s="158" t="s">
        <v>105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106</v>
      </c>
      <c r="D96" s="35"/>
      <c r="E96" s="35"/>
      <c r="F96" s="35"/>
      <c r="G96" s="35"/>
      <c r="H96" s="35"/>
      <c r="I96" s="114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107</v>
      </c>
    </row>
    <row r="97" spans="1:31" s="9" customFormat="1" ht="24.95" customHeight="1">
      <c r="B97" s="160"/>
      <c r="C97" s="161"/>
      <c r="D97" s="162" t="s">
        <v>172</v>
      </c>
      <c r="E97" s="163"/>
      <c r="F97" s="163"/>
      <c r="G97" s="163"/>
      <c r="H97" s="163"/>
      <c r="I97" s="164"/>
      <c r="J97" s="165">
        <f>J120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349</v>
      </c>
      <c r="E98" s="170"/>
      <c r="F98" s="170"/>
      <c r="G98" s="170"/>
      <c r="H98" s="170"/>
      <c r="I98" s="171"/>
      <c r="J98" s="172">
        <f>J121</f>
        <v>0</v>
      </c>
      <c r="K98" s="168"/>
      <c r="L98" s="173"/>
    </row>
    <row r="99" spans="1:31" s="10" customFormat="1" ht="19.899999999999999" customHeight="1">
      <c r="B99" s="167"/>
      <c r="C99" s="168"/>
      <c r="D99" s="169" t="s">
        <v>350</v>
      </c>
      <c r="E99" s="170"/>
      <c r="F99" s="170"/>
      <c r="G99" s="170"/>
      <c r="H99" s="170"/>
      <c r="I99" s="171"/>
      <c r="J99" s="172">
        <f>J134</f>
        <v>0</v>
      </c>
      <c r="K99" s="168"/>
      <c r="L99" s="173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114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151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154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113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308" t="str">
        <f>E7</f>
        <v>ZŠ Hanspaulka - doplnění chlazení do půdní vestavby</v>
      </c>
      <c r="F109" s="309"/>
      <c r="G109" s="309"/>
      <c r="H109" s="309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101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60" t="str">
        <f>E9</f>
        <v>03 - ZDRAVOTECHNIKA</v>
      </c>
      <c r="F111" s="310"/>
      <c r="G111" s="310"/>
      <c r="H111" s="310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 xml:space="preserve">Sušická č.p. 1000/29,  Praha 6 - Dejvice </v>
      </c>
      <c r="G113" s="35"/>
      <c r="H113" s="35"/>
      <c r="I113" s="116" t="s">
        <v>22</v>
      </c>
      <c r="J113" s="65" t="str">
        <f>IF(J12="","",J12)</f>
        <v>17. 10. 2019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25.7" customHeight="1">
      <c r="A115" s="33"/>
      <c r="B115" s="34"/>
      <c r="C115" s="28" t="s">
        <v>24</v>
      </c>
      <c r="D115" s="35"/>
      <c r="E115" s="35"/>
      <c r="F115" s="26" t="str">
        <f>E15</f>
        <v>Městská část Praha 6</v>
      </c>
      <c r="G115" s="35"/>
      <c r="H115" s="35"/>
      <c r="I115" s="116" t="s">
        <v>30</v>
      </c>
      <c r="J115" s="31" t="str">
        <f>E21</f>
        <v>QUADRA PROJECT s.r.o.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28</v>
      </c>
      <c r="D116" s="35"/>
      <c r="E116" s="35"/>
      <c r="F116" s="26" t="str">
        <f>IF(E18="","",E18)</f>
        <v>Vyplň údaj</v>
      </c>
      <c r="G116" s="35"/>
      <c r="H116" s="35"/>
      <c r="I116" s="116" t="s">
        <v>33</v>
      </c>
      <c r="J116" s="31" t="str">
        <f>E24</f>
        <v>Vladimír Mrázek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74"/>
      <c r="B118" s="175"/>
      <c r="C118" s="176" t="s">
        <v>114</v>
      </c>
      <c r="D118" s="177" t="s">
        <v>62</v>
      </c>
      <c r="E118" s="177" t="s">
        <v>58</v>
      </c>
      <c r="F118" s="177" t="s">
        <v>59</v>
      </c>
      <c r="G118" s="177" t="s">
        <v>115</v>
      </c>
      <c r="H118" s="177" t="s">
        <v>116</v>
      </c>
      <c r="I118" s="178" t="s">
        <v>117</v>
      </c>
      <c r="J118" s="177" t="s">
        <v>105</v>
      </c>
      <c r="K118" s="179" t="s">
        <v>118</v>
      </c>
      <c r="L118" s="180"/>
      <c r="M118" s="74" t="s">
        <v>1</v>
      </c>
      <c r="N118" s="75" t="s">
        <v>41</v>
      </c>
      <c r="O118" s="75" t="s">
        <v>119</v>
      </c>
      <c r="P118" s="75" t="s">
        <v>120</v>
      </c>
      <c r="Q118" s="75" t="s">
        <v>121</v>
      </c>
      <c r="R118" s="75" t="s">
        <v>122</v>
      </c>
      <c r="S118" s="75" t="s">
        <v>123</v>
      </c>
      <c r="T118" s="76" t="s">
        <v>124</v>
      </c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</row>
    <row r="119" spans="1:65" s="2" customFormat="1" ht="22.9" customHeight="1">
      <c r="A119" s="33"/>
      <c r="B119" s="34"/>
      <c r="C119" s="81" t="s">
        <v>125</v>
      </c>
      <c r="D119" s="35"/>
      <c r="E119" s="35"/>
      <c r="F119" s="35"/>
      <c r="G119" s="35"/>
      <c r="H119" s="35"/>
      <c r="I119" s="114"/>
      <c r="J119" s="181">
        <f>BK119</f>
        <v>0</v>
      </c>
      <c r="K119" s="35"/>
      <c r="L119" s="38"/>
      <c r="M119" s="77"/>
      <c r="N119" s="182"/>
      <c r="O119" s="78"/>
      <c r="P119" s="183">
        <f>P120</f>
        <v>0</v>
      </c>
      <c r="Q119" s="78"/>
      <c r="R119" s="183">
        <f>R120</f>
        <v>9.8399999999999987E-2</v>
      </c>
      <c r="S119" s="78"/>
      <c r="T119" s="184">
        <f>T120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107</v>
      </c>
      <c r="BK119" s="185">
        <f>BK120</f>
        <v>0</v>
      </c>
    </row>
    <row r="120" spans="1:65" s="12" customFormat="1" ht="25.9" customHeight="1">
      <c r="B120" s="186"/>
      <c r="C120" s="187"/>
      <c r="D120" s="188" t="s">
        <v>76</v>
      </c>
      <c r="E120" s="189" t="s">
        <v>277</v>
      </c>
      <c r="F120" s="189" t="s">
        <v>278</v>
      </c>
      <c r="G120" s="187"/>
      <c r="H120" s="187"/>
      <c r="I120" s="190"/>
      <c r="J120" s="191">
        <f>BK120</f>
        <v>0</v>
      </c>
      <c r="K120" s="187"/>
      <c r="L120" s="192"/>
      <c r="M120" s="193"/>
      <c r="N120" s="194"/>
      <c r="O120" s="194"/>
      <c r="P120" s="195">
        <f>P121+P134</f>
        <v>0</v>
      </c>
      <c r="Q120" s="194"/>
      <c r="R120" s="195">
        <f>R121+R134</f>
        <v>9.8399999999999987E-2</v>
      </c>
      <c r="S120" s="194"/>
      <c r="T120" s="196">
        <f>T121+T134</f>
        <v>0</v>
      </c>
      <c r="AR120" s="197" t="s">
        <v>87</v>
      </c>
      <c r="AT120" s="198" t="s">
        <v>76</v>
      </c>
      <c r="AU120" s="198" t="s">
        <v>77</v>
      </c>
      <c r="AY120" s="197" t="s">
        <v>129</v>
      </c>
      <c r="BK120" s="199">
        <f>BK121+BK134</f>
        <v>0</v>
      </c>
    </row>
    <row r="121" spans="1:65" s="12" customFormat="1" ht="22.9" customHeight="1">
      <c r="B121" s="186"/>
      <c r="C121" s="187"/>
      <c r="D121" s="188" t="s">
        <v>76</v>
      </c>
      <c r="E121" s="200" t="s">
        <v>351</v>
      </c>
      <c r="F121" s="200" t="s">
        <v>352</v>
      </c>
      <c r="G121" s="187"/>
      <c r="H121" s="187"/>
      <c r="I121" s="190"/>
      <c r="J121" s="201">
        <f>BK121</f>
        <v>0</v>
      </c>
      <c r="K121" s="187"/>
      <c r="L121" s="192"/>
      <c r="M121" s="193"/>
      <c r="N121" s="194"/>
      <c r="O121" s="194"/>
      <c r="P121" s="195">
        <f>SUM(P122:P133)</f>
        <v>0</v>
      </c>
      <c r="Q121" s="194"/>
      <c r="R121" s="195">
        <f>SUM(R122:R133)</f>
        <v>9.8399999999999987E-2</v>
      </c>
      <c r="S121" s="194"/>
      <c r="T121" s="196">
        <f>SUM(T122:T133)</f>
        <v>0</v>
      </c>
      <c r="AR121" s="197" t="s">
        <v>87</v>
      </c>
      <c r="AT121" s="198" t="s">
        <v>76</v>
      </c>
      <c r="AU121" s="198" t="s">
        <v>85</v>
      </c>
      <c r="AY121" s="197" t="s">
        <v>129</v>
      </c>
      <c r="BK121" s="199">
        <f>SUM(BK122:BK133)</f>
        <v>0</v>
      </c>
    </row>
    <row r="122" spans="1:65" s="2" customFormat="1" ht="16.5" customHeight="1">
      <c r="A122" s="33"/>
      <c r="B122" s="34"/>
      <c r="C122" s="202" t="s">
        <v>85</v>
      </c>
      <c r="D122" s="202" t="s">
        <v>132</v>
      </c>
      <c r="E122" s="203" t="s">
        <v>353</v>
      </c>
      <c r="F122" s="204" t="s">
        <v>354</v>
      </c>
      <c r="G122" s="205" t="s">
        <v>329</v>
      </c>
      <c r="H122" s="206">
        <v>38</v>
      </c>
      <c r="I122" s="207"/>
      <c r="J122" s="208">
        <f>ROUND(I122*H122,2)</f>
        <v>0</v>
      </c>
      <c r="K122" s="204" t="s">
        <v>136</v>
      </c>
      <c r="L122" s="38"/>
      <c r="M122" s="209" t="s">
        <v>1</v>
      </c>
      <c r="N122" s="210" t="s">
        <v>42</v>
      </c>
      <c r="O122" s="70"/>
      <c r="P122" s="211">
        <f>O122*H122</f>
        <v>0</v>
      </c>
      <c r="Q122" s="211">
        <v>1.2099999999999999E-3</v>
      </c>
      <c r="R122" s="211">
        <f>Q122*H122</f>
        <v>4.598E-2</v>
      </c>
      <c r="S122" s="211">
        <v>0</v>
      </c>
      <c r="T122" s="21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3" t="s">
        <v>238</v>
      </c>
      <c r="AT122" s="213" t="s">
        <v>132</v>
      </c>
      <c r="AU122" s="213" t="s">
        <v>87</v>
      </c>
      <c r="AY122" s="16" t="s">
        <v>129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6" t="s">
        <v>85</v>
      </c>
      <c r="BK122" s="214">
        <f>ROUND(I122*H122,2)</f>
        <v>0</v>
      </c>
      <c r="BL122" s="16" t="s">
        <v>238</v>
      </c>
      <c r="BM122" s="213" t="s">
        <v>355</v>
      </c>
    </row>
    <row r="123" spans="1:65" s="2" customFormat="1" ht="19.5">
      <c r="A123" s="33"/>
      <c r="B123" s="34"/>
      <c r="C123" s="35"/>
      <c r="D123" s="222" t="s">
        <v>265</v>
      </c>
      <c r="E123" s="35"/>
      <c r="F123" s="242" t="s">
        <v>356</v>
      </c>
      <c r="G123" s="35"/>
      <c r="H123" s="35"/>
      <c r="I123" s="114"/>
      <c r="J123" s="35"/>
      <c r="K123" s="35"/>
      <c r="L123" s="38"/>
      <c r="M123" s="243"/>
      <c r="N123" s="244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265</v>
      </c>
      <c r="AU123" s="16" t="s">
        <v>87</v>
      </c>
    </row>
    <row r="124" spans="1:65" s="2" customFormat="1" ht="16.5" customHeight="1">
      <c r="A124" s="33"/>
      <c r="B124" s="34"/>
      <c r="C124" s="202" t="s">
        <v>87</v>
      </c>
      <c r="D124" s="202" t="s">
        <v>132</v>
      </c>
      <c r="E124" s="203" t="s">
        <v>357</v>
      </c>
      <c r="F124" s="204" t="s">
        <v>358</v>
      </c>
      <c r="G124" s="205" t="s">
        <v>329</v>
      </c>
      <c r="H124" s="206">
        <v>52.7</v>
      </c>
      <c r="I124" s="207"/>
      <c r="J124" s="208">
        <f>ROUND(I124*H124,2)</f>
        <v>0</v>
      </c>
      <c r="K124" s="204" t="s">
        <v>1</v>
      </c>
      <c r="L124" s="38"/>
      <c r="M124" s="209" t="s">
        <v>1</v>
      </c>
      <c r="N124" s="210" t="s">
        <v>42</v>
      </c>
      <c r="O124" s="70"/>
      <c r="P124" s="211">
        <f>O124*H124</f>
        <v>0</v>
      </c>
      <c r="Q124" s="211">
        <v>2.9E-4</v>
      </c>
      <c r="R124" s="211">
        <f>Q124*H124</f>
        <v>1.5283000000000001E-2</v>
      </c>
      <c r="S124" s="211">
        <v>0</v>
      </c>
      <c r="T124" s="212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3" t="s">
        <v>238</v>
      </c>
      <c r="AT124" s="213" t="s">
        <v>132</v>
      </c>
      <c r="AU124" s="213" t="s">
        <v>87</v>
      </c>
      <c r="AY124" s="16" t="s">
        <v>129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6" t="s">
        <v>85</v>
      </c>
      <c r="BK124" s="214">
        <f>ROUND(I124*H124,2)</f>
        <v>0</v>
      </c>
      <c r="BL124" s="16" t="s">
        <v>238</v>
      </c>
      <c r="BM124" s="213" t="s">
        <v>359</v>
      </c>
    </row>
    <row r="125" spans="1:65" s="2" customFormat="1" ht="19.5">
      <c r="A125" s="33"/>
      <c r="B125" s="34"/>
      <c r="C125" s="35"/>
      <c r="D125" s="222" t="s">
        <v>265</v>
      </c>
      <c r="E125" s="35"/>
      <c r="F125" s="242" t="s">
        <v>356</v>
      </c>
      <c r="G125" s="35"/>
      <c r="H125" s="35"/>
      <c r="I125" s="114"/>
      <c r="J125" s="35"/>
      <c r="K125" s="35"/>
      <c r="L125" s="38"/>
      <c r="M125" s="243"/>
      <c r="N125" s="244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265</v>
      </c>
      <c r="AU125" s="16" t="s">
        <v>87</v>
      </c>
    </row>
    <row r="126" spans="1:65" s="2" customFormat="1" ht="16.5" customHeight="1">
      <c r="A126" s="33"/>
      <c r="B126" s="34"/>
      <c r="C126" s="202" t="s">
        <v>145</v>
      </c>
      <c r="D126" s="202" t="s">
        <v>132</v>
      </c>
      <c r="E126" s="203" t="s">
        <v>360</v>
      </c>
      <c r="F126" s="204" t="s">
        <v>361</v>
      </c>
      <c r="G126" s="205" t="s">
        <v>329</v>
      </c>
      <c r="H126" s="206">
        <v>7.3</v>
      </c>
      <c r="I126" s="207"/>
      <c r="J126" s="208">
        <f>ROUND(I126*H126,2)</f>
        <v>0</v>
      </c>
      <c r="K126" s="204" t="s">
        <v>136</v>
      </c>
      <c r="L126" s="38"/>
      <c r="M126" s="209" t="s">
        <v>1</v>
      </c>
      <c r="N126" s="210" t="s">
        <v>42</v>
      </c>
      <c r="O126" s="70"/>
      <c r="P126" s="211">
        <f>O126*H126</f>
        <v>0</v>
      </c>
      <c r="Q126" s="211">
        <v>2.9E-4</v>
      </c>
      <c r="R126" s="211">
        <f>Q126*H126</f>
        <v>2.117E-3</v>
      </c>
      <c r="S126" s="211">
        <v>0</v>
      </c>
      <c r="T126" s="21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13" t="s">
        <v>238</v>
      </c>
      <c r="AT126" s="213" t="s">
        <v>132</v>
      </c>
      <c r="AU126" s="213" t="s">
        <v>87</v>
      </c>
      <c r="AY126" s="16" t="s">
        <v>129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6" t="s">
        <v>85</v>
      </c>
      <c r="BK126" s="214">
        <f>ROUND(I126*H126,2)</f>
        <v>0</v>
      </c>
      <c r="BL126" s="16" t="s">
        <v>238</v>
      </c>
      <c r="BM126" s="213" t="s">
        <v>362</v>
      </c>
    </row>
    <row r="127" spans="1:65" s="2" customFormat="1" ht="19.5">
      <c r="A127" s="33"/>
      <c r="B127" s="34"/>
      <c r="C127" s="35"/>
      <c r="D127" s="222" t="s">
        <v>265</v>
      </c>
      <c r="E127" s="35"/>
      <c r="F127" s="242" t="s">
        <v>356</v>
      </c>
      <c r="G127" s="35"/>
      <c r="H127" s="35"/>
      <c r="I127" s="114"/>
      <c r="J127" s="35"/>
      <c r="K127" s="35"/>
      <c r="L127" s="38"/>
      <c r="M127" s="243"/>
      <c r="N127" s="244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265</v>
      </c>
      <c r="AU127" s="16" t="s">
        <v>87</v>
      </c>
    </row>
    <row r="128" spans="1:65" s="2" customFormat="1" ht="16.5" customHeight="1">
      <c r="A128" s="33"/>
      <c r="B128" s="34"/>
      <c r="C128" s="202" t="s">
        <v>149</v>
      </c>
      <c r="D128" s="202" t="s">
        <v>132</v>
      </c>
      <c r="E128" s="203" t="s">
        <v>363</v>
      </c>
      <c r="F128" s="204" t="s">
        <v>364</v>
      </c>
      <c r="G128" s="205" t="s">
        <v>135</v>
      </c>
      <c r="H128" s="206">
        <v>10</v>
      </c>
      <c r="I128" s="207"/>
      <c r="J128" s="208">
        <f t="shared" ref="J128:J133" si="0">ROUND(I128*H128,2)</f>
        <v>0</v>
      </c>
      <c r="K128" s="204" t="s">
        <v>1</v>
      </c>
      <c r="L128" s="38"/>
      <c r="M128" s="209" t="s">
        <v>1</v>
      </c>
      <c r="N128" s="210" t="s">
        <v>42</v>
      </c>
      <c r="O128" s="70"/>
      <c r="P128" s="211">
        <f t="shared" ref="P128:P133" si="1">O128*H128</f>
        <v>0</v>
      </c>
      <c r="Q128" s="211">
        <v>2.9E-4</v>
      </c>
      <c r="R128" s="211">
        <f t="shared" ref="R128:R133" si="2">Q128*H128</f>
        <v>2.8999999999999998E-3</v>
      </c>
      <c r="S128" s="211">
        <v>0</v>
      </c>
      <c r="T128" s="212">
        <f t="shared" ref="T128:T133" si="3"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3" t="s">
        <v>238</v>
      </c>
      <c r="AT128" s="213" t="s">
        <v>132</v>
      </c>
      <c r="AU128" s="213" t="s">
        <v>87</v>
      </c>
      <c r="AY128" s="16" t="s">
        <v>129</v>
      </c>
      <c r="BE128" s="214">
        <f t="shared" ref="BE128:BE133" si="4">IF(N128="základní",J128,0)</f>
        <v>0</v>
      </c>
      <c r="BF128" s="214">
        <f t="shared" ref="BF128:BF133" si="5">IF(N128="snížená",J128,0)</f>
        <v>0</v>
      </c>
      <c r="BG128" s="214">
        <f t="shared" ref="BG128:BG133" si="6">IF(N128="zákl. přenesená",J128,0)</f>
        <v>0</v>
      </c>
      <c r="BH128" s="214">
        <f t="shared" ref="BH128:BH133" si="7">IF(N128="sníž. přenesená",J128,0)</f>
        <v>0</v>
      </c>
      <c r="BI128" s="214">
        <f t="shared" ref="BI128:BI133" si="8">IF(N128="nulová",J128,0)</f>
        <v>0</v>
      </c>
      <c r="BJ128" s="16" t="s">
        <v>85</v>
      </c>
      <c r="BK128" s="214">
        <f t="shared" ref="BK128:BK133" si="9">ROUND(I128*H128,2)</f>
        <v>0</v>
      </c>
      <c r="BL128" s="16" t="s">
        <v>238</v>
      </c>
      <c r="BM128" s="213" t="s">
        <v>365</v>
      </c>
    </row>
    <row r="129" spans="1:65" s="2" customFormat="1" ht="16.5" customHeight="1">
      <c r="A129" s="33"/>
      <c r="B129" s="34"/>
      <c r="C129" s="202" t="s">
        <v>128</v>
      </c>
      <c r="D129" s="202" t="s">
        <v>132</v>
      </c>
      <c r="E129" s="203" t="s">
        <v>366</v>
      </c>
      <c r="F129" s="204" t="s">
        <v>367</v>
      </c>
      <c r="G129" s="205" t="s">
        <v>209</v>
      </c>
      <c r="H129" s="206">
        <v>13</v>
      </c>
      <c r="I129" s="207"/>
      <c r="J129" s="208">
        <f t="shared" si="0"/>
        <v>0</v>
      </c>
      <c r="K129" s="204" t="s">
        <v>1</v>
      </c>
      <c r="L129" s="38"/>
      <c r="M129" s="209" t="s">
        <v>1</v>
      </c>
      <c r="N129" s="210" t="s">
        <v>42</v>
      </c>
      <c r="O129" s="70"/>
      <c r="P129" s="211">
        <f t="shared" si="1"/>
        <v>0</v>
      </c>
      <c r="Q129" s="211">
        <v>3.4000000000000002E-4</v>
      </c>
      <c r="R129" s="211">
        <f t="shared" si="2"/>
        <v>4.4200000000000003E-3</v>
      </c>
      <c r="S129" s="211">
        <v>0</v>
      </c>
      <c r="T129" s="212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3" t="s">
        <v>238</v>
      </c>
      <c r="AT129" s="213" t="s">
        <v>132</v>
      </c>
      <c r="AU129" s="213" t="s">
        <v>87</v>
      </c>
      <c r="AY129" s="16" t="s">
        <v>129</v>
      </c>
      <c r="BE129" s="214">
        <f t="shared" si="4"/>
        <v>0</v>
      </c>
      <c r="BF129" s="214">
        <f t="shared" si="5"/>
        <v>0</v>
      </c>
      <c r="BG129" s="214">
        <f t="shared" si="6"/>
        <v>0</v>
      </c>
      <c r="BH129" s="214">
        <f t="shared" si="7"/>
        <v>0</v>
      </c>
      <c r="BI129" s="214">
        <f t="shared" si="8"/>
        <v>0</v>
      </c>
      <c r="BJ129" s="16" t="s">
        <v>85</v>
      </c>
      <c r="BK129" s="214">
        <f t="shared" si="9"/>
        <v>0</v>
      </c>
      <c r="BL129" s="16" t="s">
        <v>238</v>
      </c>
      <c r="BM129" s="213" t="s">
        <v>368</v>
      </c>
    </row>
    <row r="130" spans="1:65" s="2" customFormat="1" ht="21.75" customHeight="1">
      <c r="A130" s="33"/>
      <c r="B130" s="34"/>
      <c r="C130" s="232" t="s">
        <v>156</v>
      </c>
      <c r="D130" s="232" t="s">
        <v>223</v>
      </c>
      <c r="E130" s="233" t="s">
        <v>369</v>
      </c>
      <c r="F130" s="234" t="s">
        <v>370</v>
      </c>
      <c r="G130" s="235" t="s">
        <v>209</v>
      </c>
      <c r="H130" s="236">
        <v>13</v>
      </c>
      <c r="I130" s="237"/>
      <c r="J130" s="238">
        <f t="shared" si="0"/>
        <v>0</v>
      </c>
      <c r="K130" s="234" t="s">
        <v>1</v>
      </c>
      <c r="L130" s="239"/>
      <c r="M130" s="240" t="s">
        <v>1</v>
      </c>
      <c r="N130" s="241" t="s">
        <v>42</v>
      </c>
      <c r="O130" s="70"/>
      <c r="P130" s="211">
        <f t="shared" si="1"/>
        <v>0</v>
      </c>
      <c r="Q130" s="211">
        <v>2E-3</v>
      </c>
      <c r="R130" s="211">
        <f t="shared" si="2"/>
        <v>2.6000000000000002E-2</v>
      </c>
      <c r="S130" s="211">
        <v>0</v>
      </c>
      <c r="T130" s="212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13" t="s">
        <v>301</v>
      </c>
      <c r="AT130" s="213" t="s">
        <v>223</v>
      </c>
      <c r="AU130" s="213" t="s">
        <v>87</v>
      </c>
      <c r="AY130" s="16" t="s">
        <v>129</v>
      </c>
      <c r="BE130" s="214">
        <f t="shared" si="4"/>
        <v>0</v>
      </c>
      <c r="BF130" s="214">
        <f t="shared" si="5"/>
        <v>0</v>
      </c>
      <c r="BG130" s="214">
        <f t="shared" si="6"/>
        <v>0</v>
      </c>
      <c r="BH130" s="214">
        <f t="shared" si="7"/>
        <v>0</v>
      </c>
      <c r="BI130" s="214">
        <f t="shared" si="8"/>
        <v>0</v>
      </c>
      <c r="BJ130" s="16" t="s">
        <v>85</v>
      </c>
      <c r="BK130" s="214">
        <f t="shared" si="9"/>
        <v>0</v>
      </c>
      <c r="BL130" s="16" t="s">
        <v>238</v>
      </c>
      <c r="BM130" s="213" t="s">
        <v>371</v>
      </c>
    </row>
    <row r="131" spans="1:65" s="2" customFormat="1" ht="16.5" customHeight="1">
      <c r="A131" s="33"/>
      <c r="B131" s="34"/>
      <c r="C131" s="202" t="s">
        <v>162</v>
      </c>
      <c r="D131" s="202" t="s">
        <v>132</v>
      </c>
      <c r="E131" s="203" t="s">
        <v>372</v>
      </c>
      <c r="F131" s="204" t="s">
        <v>373</v>
      </c>
      <c r="G131" s="205" t="s">
        <v>209</v>
      </c>
      <c r="H131" s="206">
        <v>10</v>
      </c>
      <c r="I131" s="207"/>
      <c r="J131" s="208">
        <f t="shared" si="0"/>
        <v>0</v>
      </c>
      <c r="K131" s="204" t="s">
        <v>136</v>
      </c>
      <c r="L131" s="38"/>
      <c r="M131" s="209" t="s">
        <v>1</v>
      </c>
      <c r="N131" s="210" t="s">
        <v>42</v>
      </c>
      <c r="O131" s="70"/>
      <c r="P131" s="211">
        <f t="shared" si="1"/>
        <v>0</v>
      </c>
      <c r="Q131" s="211">
        <v>1.7000000000000001E-4</v>
      </c>
      <c r="R131" s="211">
        <f t="shared" si="2"/>
        <v>1.7000000000000001E-3</v>
      </c>
      <c r="S131" s="211">
        <v>0</v>
      </c>
      <c r="T131" s="212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3" t="s">
        <v>238</v>
      </c>
      <c r="AT131" s="213" t="s">
        <v>132</v>
      </c>
      <c r="AU131" s="213" t="s">
        <v>87</v>
      </c>
      <c r="AY131" s="16" t="s">
        <v>129</v>
      </c>
      <c r="BE131" s="214">
        <f t="shared" si="4"/>
        <v>0</v>
      </c>
      <c r="BF131" s="214">
        <f t="shared" si="5"/>
        <v>0</v>
      </c>
      <c r="BG131" s="214">
        <f t="shared" si="6"/>
        <v>0</v>
      </c>
      <c r="BH131" s="214">
        <f t="shared" si="7"/>
        <v>0</v>
      </c>
      <c r="BI131" s="214">
        <f t="shared" si="8"/>
        <v>0</v>
      </c>
      <c r="BJ131" s="16" t="s">
        <v>85</v>
      </c>
      <c r="BK131" s="214">
        <f t="shared" si="9"/>
        <v>0</v>
      </c>
      <c r="BL131" s="16" t="s">
        <v>238</v>
      </c>
      <c r="BM131" s="213" t="s">
        <v>374</v>
      </c>
    </row>
    <row r="132" spans="1:65" s="2" customFormat="1" ht="16.5" customHeight="1">
      <c r="A132" s="33"/>
      <c r="B132" s="34"/>
      <c r="C132" s="202" t="s">
        <v>206</v>
      </c>
      <c r="D132" s="202" t="s">
        <v>132</v>
      </c>
      <c r="E132" s="203" t="s">
        <v>375</v>
      </c>
      <c r="F132" s="204" t="s">
        <v>376</v>
      </c>
      <c r="G132" s="205" t="s">
        <v>329</v>
      </c>
      <c r="H132" s="206">
        <v>98</v>
      </c>
      <c r="I132" s="207"/>
      <c r="J132" s="208">
        <f t="shared" si="0"/>
        <v>0</v>
      </c>
      <c r="K132" s="204" t="s">
        <v>136</v>
      </c>
      <c r="L132" s="38"/>
      <c r="M132" s="209" t="s">
        <v>1</v>
      </c>
      <c r="N132" s="210" t="s">
        <v>42</v>
      </c>
      <c r="O132" s="70"/>
      <c r="P132" s="211">
        <f t="shared" si="1"/>
        <v>0</v>
      </c>
      <c r="Q132" s="211">
        <v>0</v>
      </c>
      <c r="R132" s="211">
        <f t="shared" si="2"/>
        <v>0</v>
      </c>
      <c r="S132" s="211">
        <v>0</v>
      </c>
      <c r="T132" s="212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13" t="s">
        <v>238</v>
      </c>
      <c r="AT132" s="213" t="s">
        <v>132</v>
      </c>
      <c r="AU132" s="213" t="s">
        <v>87</v>
      </c>
      <c r="AY132" s="16" t="s">
        <v>129</v>
      </c>
      <c r="BE132" s="214">
        <f t="shared" si="4"/>
        <v>0</v>
      </c>
      <c r="BF132" s="214">
        <f t="shared" si="5"/>
        <v>0</v>
      </c>
      <c r="BG132" s="214">
        <f t="shared" si="6"/>
        <v>0</v>
      </c>
      <c r="BH132" s="214">
        <f t="shared" si="7"/>
        <v>0</v>
      </c>
      <c r="BI132" s="214">
        <f t="shared" si="8"/>
        <v>0</v>
      </c>
      <c r="BJ132" s="16" t="s">
        <v>85</v>
      </c>
      <c r="BK132" s="214">
        <f t="shared" si="9"/>
        <v>0</v>
      </c>
      <c r="BL132" s="16" t="s">
        <v>238</v>
      </c>
      <c r="BM132" s="213" t="s">
        <v>377</v>
      </c>
    </row>
    <row r="133" spans="1:65" s="2" customFormat="1" ht="16.5" customHeight="1">
      <c r="A133" s="33"/>
      <c r="B133" s="34"/>
      <c r="C133" s="202" t="s">
        <v>185</v>
      </c>
      <c r="D133" s="202" t="s">
        <v>132</v>
      </c>
      <c r="E133" s="203" t="s">
        <v>378</v>
      </c>
      <c r="F133" s="204" t="s">
        <v>379</v>
      </c>
      <c r="G133" s="205" t="s">
        <v>289</v>
      </c>
      <c r="H133" s="245"/>
      <c r="I133" s="207"/>
      <c r="J133" s="208">
        <f t="shared" si="0"/>
        <v>0</v>
      </c>
      <c r="K133" s="204" t="s">
        <v>136</v>
      </c>
      <c r="L133" s="38"/>
      <c r="M133" s="209" t="s">
        <v>1</v>
      </c>
      <c r="N133" s="210" t="s">
        <v>42</v>
      </c>
      <c r="O133" s="70"/>
      <c r="P133" s="211">
        <f t="shared" si="1"/>
        <v>0</v>
      </c>
      <c r="Q133" s="211">
        <v>0</v>
      </c>
      <c r="R133" s="211">
        <f t="shared" si="2"/>
        <v>0</v>
      </c>
      <c r="S133" s="211">
        <v>0</v>
      </c>
      <c r="T133" s="212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3" t="s">
        <v>238</v>
      </c>
      <c r="AT133" s="213" t="s">
        <v>132</v>
      </c>
      <c r="AU133" s="213" t="s">
        <v>87</v>
      </c>
      <c r="AY133" s="16" t="s">
        <v>129</v>
      </c>
      <c r="BE133" s="214">
        <f t="shared" si="4"/>
        <v>0</v>
      </c>
      <c r="BF133" s="214">
        <f t="shared" si="5"/>
        <v>0</v>
      </c>
      <c r="BG133" s="214">
        <f t="shared" si="6"/>
        <v>0</v>
      </c>
      <c r="BH133" s="214">
        <f t="shared" si="7"/>
        <v>0</v>
      </c>
      <c r="BI133" s="214">
        <f t="shared" si="8"/>
        <v>0</v>
      </c>
      <c r="BJ133" s="16" t="s">
        <v>85</v>
      </c>
      <c r="BK133" s="214">
        <f t="shared" si="9"/>
        <v>0</v>
      </c>
      <c r="BL133" s="16" t="s">
        <v>238</v>
      </c>
      <c r="BM133" s="213" t="s">
        <v>380</v>
      </c>
    </row>
    <row r="134" spans="1:65" s="12" customFormat="1" ht="22.9" customHeight="1">
      <c r="B134" s="186"/>
      <c r="C134" s="187"/>
      <c r="D134" s="188" t="s">
        <v>76</v>
      </c>
      <c r="E134" s="200" t="s">
        <v>381</v>
      </c>
      <c r="F134" s="200" t="s">
        <v>382</v>
      </c>
      <c r="G134" s="187"/>
      <c r="H134" s="187"/>
      <c r="I134" s="190"/>
      <c r="J134" s="201">
        <f>BK134</f>
        <v>0</v>
      </c>
      <c r="K134" s="187"/>
      <c r="L134" s="192"/>
      <c r="M134" s="193"/>
      <c r="N134" s="194"/>
      <c r="O134" s="194"/>
      <c r="P134" s="195">
        <f>SUM(P135:P137)</f>
        <v>0</v>
      </c>
      <c r="Q134" s="194"/>
      <c r="R134" s="195">
        <f>SUM(R135:R137)</f>
        <v>0</v>
      </c>
      <c r="S134" s="194"/>
      <c r="T134" s="196">
        <f>SUM(T135:T137)</f>
        <v>0</v>
      </c>
      <c r="AR134" s="197" t="s">
        <v>85</v>
      </c>
      <c r="AT134" s="198" t="s">
        <v>76</v>
      </c>
      <c r="AU134" s="198" t="s">
        <v>85</v>
      </c>
      <c r="AY134" s="197" t="s">
        <v>129</v>
      </c>
      <c r="BK134" s="199">
        <f>SUM(BK135:BK137)</f>
        <v>0</v>
      </c>
    </row>
    <row r="135" spans="1:65" s="2" customFormat="1" ht="16.5" customHeight="1">
      <c r="A135" s="33"/>
      <c r="B135" s="34"/>
      <c r="C135" s="202" t="s">
        <v>214</v>
      </c>
      <c r="D135" s="202" t="s">
        <v>132</v>
      </c>
      <c r="E135" s="203" t="s">
        <v>383</v>
      </c>
      <c r="F135" s="204" t="s">
        <v>384</v>
      </c>
      <c r="G135" s="205" t="s">
        <v>135</v>
      </c>
      <c r="H135" s="206">
        <v>1</v>
      </c>
      <c r="I135" s="207"/>
      <c r="J135" s="208">
        <f>ROUND(I135*H135,2)</f>
        <v>0</v>
      </c>
      <c r="K135" s="204" t="s">
        <v>1</v>
      </c>
      <c r="L135" s="38"/>
      <c r="M135" s="209" t="s">
        <v>1</v>
      </c>
      <c r="N135" s="210" t="s">
        <v>42</v>
      </c>
      <c r="O135" s="70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3" t="s">
        <v>149</v>
      </c>
      <c r="AT135" s="213" t="s">
        <v>132</v>
      </c>
      <c r="AU135" s="213" t="s">
        <v>87</v>
      </c>
      <c r="AY135" s="16" t="s">
        <v>129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6" t="s">
        <v>85</v>
      </c>
      <c r="BK135" s="214">
        <f>ROUND(I135*H135,2)</f>
        <v>0</v>
      </c>
      <c r="BL135" s="16" t="s">
        <v>149</v>
      </c>
      <c r="BM135" s="213" t="s">
        <v>385</v>
      </c>
    </row>
    <row r="136" spans="1:65" s="2" customFormat="1" ht="29.25">
      <c r="A136" s="33"/>
      <c r="B136" s="34"/>
      <c r="C136" s="35"/>
      <c r="D136" s="222" t="s">
        <v>265</v>
      </c>
      <c r="E136" s="35"/>
      <c r="F136" s="242" t="s">
        <v>386</v>
      </c>
      <c r="G136" s="35"/>
      <c r="H136" s="35"/>
      <c r="I136" s="114"/>
      <c r="J136" s="35"/>
      <c r="K136" s="35"/>
      <c r="L136" s="38"/>
      <c r="M136" s="243"/>
      <c r="N136" s="244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265</v>
      </c>
      <c r="AU136" s="16" t="s">
        <v>87</v>
      </c>
    </row>
    <row r="137" spans="1:65" s="2" customFormat="1" ht="16.5" customHeight="1">
      <c r="A137" s="33"/>
      <c r="B137" s="34"/>
      <c r="C137" s="202" t="s">
        <v>218</v>
      </c>
      <c r="D137" s="202" t="s">
        <v>132</v>
      </c>
      <c r="E137" s="203" t="s">
        <v>387</v>
      </c>
      <c r="F137" s="204" t="s">
        <v>388</v>
      </c>
      <c r="G137" s="205" t="s">
        <v>209</v>
      </c>
      <c r="H137" s="206">
        <v>10</v>
      </c>
      <c r="I137" s="207"/>
      <c r="J137" s="208">
        <f>ROUND(I137*H137,2)</f>
        <v>0</v>
      </c>
      <c r="K137" s="204" t="s">
        <v>1</v>
      </c>
      <c r="L137" s="38"/>
      <c r="M137" s="215" t="s">
        <v>1</v>
      </c>
      <c r="N137" s="216" t="s">
        <v>42</v>
      </c>
      <c r="O137" s="217"/>
      <c r="P137" s="218">
        <f>O137*H137</f>
        <v>0</v>
      </c>
      <c r="Q137" s="218">
        <v>0</v>
      </c>
      <c r="R137" s="218">
        <f>Q137*H137</f>
        <v>0</v>
      </c>
      <c r="S137" s="218">
        <v>0</v>
      </c>
      <c r="T137" s="219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3" t="s">
        <v>149</v>
      </c>
      <c r="AT137" s="213" t="s">
        <v>132</v>
      </c>
      <c r="AU137" s="213" t="s">
        <v>87</v>
      </c>
      <c r="AY137" s="16" t="s">
        <v>129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6" t="s">
        <v>85</v>
      </c>
      <c r="BK137" s="214">
        <f>ROUND(I137*H137,2)</f>
        <v>0</v>
      </c>
      <c r="BL137" s="16" t="s">
        <v>149</v>
      </c>
      <c r="BM137" s="213" t="s">
        <v>389</v>
      </c>
    </row>
    <row r="138" spans="1:65" s="2" customFormat="1" ht="6.95" customHeight="1">
      <c r="A138" s="33"/>
      <c r="B138" s="53"/>
      <c r="C138" s="54"/>
      <c r="D138" s="54"/>
      <c r="E138" s="54"/>
      <c r="F138" s="54"/>
      <c r="G138" s="54"/>
      <c r="H138" s="54"/>
      <c r="I138" s="151"/>
      <c r="J138" s="54"/>
      <c r="K138" s="54"/>
      <c r="L138" s="38"/>
      <c r="M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</row>
  </sheetData>
  <sheetProtection algorithmName="SHA-512" hashValue="FETWcT0Em8+6JJMozPeTEvpMqwroSnYneZEBy6et3LNnonUWYUwN0UjeLonaVWqhaksikxS1viYkFCU1Z0Zlsg==" saltValue="1IXH09/hOoFm7GYpeBzt0V3MtwxDXUJt0AYVWJ8RVaYN/yPvroIgFIKXBvsm95y+3N0Q/C/8aicxMIp9Gs9ygg==" spinCount="100000" sheet="1" objects="1" scenarios="1" formatColumns="0" formatRows="0" autoFilter="0"/>
  <autoFilter ref="C118:K137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8"/>
  <sheetViews>
    <sheetView showGridLines="0" view="pageBreakPreview" topLeftCell="A11" zoomScaleNormal="100" zoomScaleSheetLayoutView="100" workbookViewId="0">
      <selection activeCell="A11" sqref="A11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8.33203125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6" t="s">
        <v>96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100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1" t="str">
        <f>'Rekapitulace stavby'!K6</f>
        <v>ZŠ Hanspaulka - doplnění chlazení do půdní vestavby</v>
      </c>
      <c r="F7" s="302"/>
      <c r="G7" s="302"/>
      <c r="H7" s="302"/>
      <c r="I7" s="107"/>
      <c r="L7" s="19"/>
    </row>
    <row r="8" spans="1:46" s="2" customFormat="1" ht="12" customHeight="1">
      <c r="A8" s="33"/>
      <c r="B8" s="38"/>
      <c r="C8" s="33"/>
      <c r="D8" s="113" t="s">
        <v>101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3" t="s">
        <v>390</v>
      </c>
      <c r="F9" s="304"/>
      <c r="G9" s="304"/>
      <c r="H9" s="304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17. 10. 2019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26</v>
      </c>
      <c r="F15" s="33"/>
      <c r="G15" s="33"/>
      <c r="H15" s="33"/>
      <c r="I15" s="116" t="s">
        <v>27</v>
      </c>
      <c r="J15" s="115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28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5" t="str">
        <f>'Rekapitulace stavby'!E14</f>
        <v>Vyplň údaj</v>
      </c>
      <c r="F18" s="306"/>
      <c r="G18" s="306"/>
      <c r="H18" s="306"/>
      <c r="I18" s="116" t="s">
        <v>27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30</v>
      </c>
      <c r="E20" s="33"/>
      <c r="F20" s="33"/>
      <c r="G20" s="33"/>
      <c r="H20" s="33"/>
      <c r="I20" s="116" t="s">
        <v>25</v>
      </c>
      <c r="J20" s="115" t="s">
        <v>1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">
        <v>31</v>
      </c>
      <c r="F21" s="33"/>
      <c r="G21" s="33"/>
      <c r="H21" s="33"/>
      <c r="I21" s="116" t="s">
        <v>27</v>
      </c>
      <c r="J21" s="115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33</v>
      </c>
      <c r="E23" s="33"/>
      <c r="F23" s="33"/>
      <c r="G23" s="33"/>
      <c r="H23" s="33"/>
      <c r="I23" s="116" t="s">
        <v>25</v>
      </c>
      <c r="J23" s="115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">
        <v>34</v>
      </c>
      <c r="F24" s="33"/>
      <c r="G24" s="33"/>
      <c r="H24" s="33"/>
      <c r="I24" s="116" t="s">
        <v>27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35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07" t="s">
        <v>1</v>
      </c>
      <c r="F27" s="307"/>
      <c r="G27" s="307"/>
      <c r="H27" s="307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ROUND((SUM(BE119:BE167)),  2)</f>
        <v>0</v>
      </c>
      <c r="G33" s="33"/>
      <c r="H33" s="33"/>
      <c r="I33" s="130">
        <v>0.21</v>
      </c>
      <c r="J33" s="129">
        <f>ROUND(((SUM(BE119:BE167))*I33),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ROUND((SUM(BF119:BF167)),  2)</f>
        <v>0</v>
      </c>
      <c r="G34" s="33"/>
      <c r="H34" s="33"/>
      <c r="I34" s="130">
        <v>0.15</v>
      </c>
      <c r="J34" s="129">
        <f>ROUND(((SUM(BF119:BF167))*I34),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ROUND((SUM(BG119:BG167)),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ROUND((SUM(BH119:BH167)),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ROUND((SUM(BI119:BI167)),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103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8" t="str">
        <f>E7</f>
        <v>ZŠ Hanspaulka - doplnění chlazení do půdní vestavby</v>
      </c>
      <c r="F85" s="309"/>
      <c r="G85" s="309"/>
      <c r="H85" s="309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101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0" t="str">
        <f>E9</f>
        <v>04 - ELEKTROINSTALACE</v>
      </c>
      <c r="F87" s="310"/>
      <c r="G87" s="310"/>
      <c r="H87" s="310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Sušická č.p. 1000/29,  Praha 6 - Dejvice </v>
      </c>
      <c r="G89" s="35"/>
      <c r="H89" s="35"/>
      <c r="I89" s="116" t="s">
        <v>22</v>
      </c>
      <c r="J89" s="65" t="str">
        <f>IF(J12="","",J12)</f>
        <v>17. 10. 2019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24</v>
      </c>
      <c r="D91" s="35"/>
      <c r="E91" s="35"/>
      <c r="F91" s="26" t="str">
        <f>E15</f>
        <v>Městská část Praha 6</v>
      </c>
      <c r="G91" s="35"/>
      <c r="H91" s="35"/>
      <c r="I91" s="116" t="s">
        <v>30</v>
      </c>
      <c r="J91" s="31" t="str">
        <f>E21</f>
        <v>QUADRA PROJECT s.r.o.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28</v>
      </c>
      <c r="D92" s="35"/>
      <c r="E92" s="35"/>
      <c r="F92" s="26" t="str">
        <f>IF(E18="","",E18)</f>
        <v>Vyplň údaj</v>
      </c>
      <c r="G92" s="35"/>
      <c r="H92" s="35"/>
      <c r="I92" s="116" t="s">
        <v>33</v>
      </c>
      <c r="J92" s="31" t="str">
        <f>E24</f>
        <v>Vladimír Mrázek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104</v>
      </c>
      <c r="D94" s="156"/>
      <c r="E94" s="156"/>
      <c r="F94" s="156"/>
      <c r="G94" s="156"/>
      <c r="H94" s="156"/>
      <c r="I94" s="157"/>
      <c r="J94" s="158" t="s">
        <v>105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106</v>
      </c>
      <c r="D96" s="35"/>
      <c r="E96" s="35"/>
      <c r="F96" s="35"/>
      <c r="G96" s="35"/>
      <c r="H96" s="35"/>
      <c r="I96" s="114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107</v>
      </c>
    </row>
    <row r="97" spans="1:31" s="9" customFormat="1" ht="24.95" customHeight="1">
      <c r="B97" s="160"/>
      <c r="C97" s="161"/>
      <c r="D97" s="162" t="s">
        <v>172</v>
      </c>
      <c r="E97" s="163"/>
      <c r="F97" s="163"/>
      <c r="G97" s="163"/>
      <c r="H97" s="163"/>
      <c r="I97" s="164"/>
      <c r="J97" s="165">
        <f>J120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391</v>
      </c>
      <c r="E98" s="170"/>
      <c r="F98" s="170"/>
      <c r="G98" s="170"/>
      <c r="H98" s="170"/>
      <c r="I98" s="171"/>
      <c r="J98" s="172">
        <f>J121</f>
        <v>0</v>
      </c>
      <c r="K98" s="168"/>
      <c r="L98" s="173"/>
    </row>
    <row r="99" spans="1:31" s="10" customFormat="1" ht="19.899999999999999" customHeight="1">
      <c r="B99" s="167"/>
      <c r="C99" s="168"/>
      <c r="D99" s="169" t="s">
        <v>392</v>
      </c>
      <c r="E99" s="170"/>
      <c r="F99" s="170"/>
      <c r="G99" s="170"/>
      <c r="H99" s="170"/>
      <c r="I99" s="171"/>
      <c r="J99" s="172">
        <f>J158</f>
        <v>0</v>
      </c>
      <c r="K99" s="168"/>
      <c r="L99" s="173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114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151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154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113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308" t="str">
        <f>E7</f>
        <v>ZŠ Hanspaulka - doplnění chlazení do půdní vestavby</v>
      </c>
      <c r="F109" s="309"/>
      <c r="G109" s="309"/>
      <c r="H109" s="309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101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60" t="str">
        <f>E9</f>
        <v>04 - ELEKTROINSTALACE</v>
      </c>
      <c r="F111" s="310"/>
      <c r="G111" s="310"/>
      <c r="H111" s="310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 xml:space="preserve">Sušická č.p. 1000/29,  Praha 6 - Dejvice </v>
      </c>
      <c r="G113" s="35"/>
      <c r="H113" s="35"/>
      <c r="I113" s="116" t="s">
        <v>22</v>
      </c>
      <c r="J113" s="65" t="str">
        <f>IF(J12="","",J12)</f>
        <v>17. 10. 2019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25.7" customHeight="1">
      <c r="A115" s="33"/>
      <c r="B115" s="34"/>
      <c r="C115" s="28" t="s">
        <v>24</v>
      </c>
      <c r="D115" s="35"/>
      <c r="E115" s="35"/>
      <c r="F115" s="26" t="str">
        <f>E15</f>
        <v>Městská část Praha 6</v>
      </c>
      <c r="G115" s="35"/>
      <c r="H115" s="35"/>
      <c r="I115" s="116" t="s">
        <v>30</v>
      </c>
      <c r="J115" s="31" t="str">
        <f>E21</f>
        <v>QUADRA PROJECT s.r.o.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28</v>
      </c>
      <c r="D116" s="35"/>
      <c r="E116" s="35"/>
      <c r="F116" s="26" t="str">
        <f>IF(E18="","",E18)</f>
        <v>Vyplň údaj</v>
      </c>
      <c r="G116" s="35"/>
      <c r="H116" s="35"/>
      <c r="I116" s="116" t="s">
        <v>33</v>
      </c>
      <c r="J116" s="31" t="str">
        <f>E24</f>
        <v>Vladimír Mrázek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74"/>
      <c r="B118" s="175"/>
      <c r="C118" s="176" t="s">
        <v>114</v>
      </c>
      <c r="D118" s="177" t="s">
        <v>62</v>
      </c>
      <c r="E118" s="177" t="s">
        <v>58</v>
      </c>
      <c r="F118" s="177" t="s">
        <v>59</v>
      </c>
      <c r="G118" s="177" t="s">
        <v>115</v>
      </c>
      <c r="H118" s="177" t="s">
        <v>116</v>
      </c>
      <c r="I118" s="178" t="s">
        <v>117</v>
      </c>
      <c r="J118" s="177" t="s">
        <v>105</v>
      </c>
      <c r="K118" s="179" t="s">
        <v>118</v>
      </c>
      <c r="L118" s="180"/>
      <c r="M118" s="74" t="s">
        <v>1</v>
      </c>
      <c r="N118" s="75" t="s">
        <v>41</v>
      </c>
      <c r="O118" s="75" t="s">
        <v>119</v>
      </c>
      <c r="P118" s="75" t="s">
        <v>120</v>
      </c>
      <c r="Q118" s="75" t="s">
        <v>121</v>
      </c>
      <c r="R118" s="75" t="s">
        <v>122</v>
      </c>
      <c r="S118" s="75" t="s">
        <v>123</v>
      </c>
      <c r="T118" s="76" t="s">
        <v>124</v>
      </c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</row>
    <row r="119" spans="1:65" s="2" customFormat="1" ht="22.9" customHeight="1">
      <c r="A119" s="33"/>
      <c r="B119" s="34"/>
      <c r="C119" s="81" t="s">
        <v>125</v>
      </c>
      <c r="D119" s="35"/>
      <c r="E119" s="35"/>
      <c r="F119" s="35"/>
      <c r="G119" s="35"/>
      <c r="H119" s="35"/>
      <c r="I119" s="114"/>
      <c r="J119" s="181">
        <f>BK119</f>
        <v>0</v>
      </c>
      <c r="K119" s="35"/>
      <c r="L119" s="38"/>
      <c r="M119" s="77"/>
      <c r="N119" s="182"/>
      <c r="O119" s="78"/>
      <c r="P119" s="183">
        <f>P120</f>
        <v>0</v>
      </c>
      <c r="Q119" s="78"/>
      <c r="R119" s="183">
        <f>R120</f>
        <v>0.14365</v>
      </c>
      <c r="S119" s="78"/>
      <c r="T119" s="184">
        <f>T120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107</v>
      </c>
      <c r="BK119" s="185">
        <f>BK120</f>
        <v>0</v>
      </c>
    </row>
    <row r="120" spans="1:65" s="12" customFormat="1" ht="25.9" customHeight="1">
      <c r="B120" s="186"/>
      <c r="C120" s="187"/>
      <c r="D120" s="188" t="s">
        <v>76</v>
      </c>
      <c r="E120" s="189" t="s">
        <v>277</v>
      </c>
      <c r="F120" s="189" t="s">
        <v>278</v>
      </c>
      <c r="G120" s="187"/>
      <c r="H120" s="187"/>
      <c r="I120" s="190"/>
      <c r="J120" s="191">
        <f>BK120</f>
        <v>0</v>
      </c>
      <c r="K120" s="187"/>
      <c r="L120" s="192"/>
      <c r="M120" s="193"/>
      <c r="N120" s="194"/>
      <c r="O120" s="194"/>
      <c r="P120" s="195">
        <f>P121+P158</f>
        <v>0</v>
      </c>
      <c r="Q120" s="194"/>
      <c r="R120" s="195">
        <f>R121+R158</f>
        <v>0.14365</v>
      </c>
      <c r="S120" s="194"/>
      <c r="T120" s="196">
        <f>T121+T158</f>
        <v>0</v>
      </c>
      <c r="AR120" s="197" t="s">
        <v>87</v>
      </c>
      <c r="AT120" s="198" t="s">
        <v>76</v>
      </c>
      <c r="AU120" s="198" t="s">
        <v>77</v>
      </c>
      <c r="AY120" s="197" t="s">
        <v>129</v>
      </c>
      <c r="BK120" s="199">
        <f>BK121+BK158</f>
        <v>0</v>
      </c>
    </row>
    <row r="121" spans="1:65" s="12" customFormat="1" ht="22.9" customHeight="1">
      <c r="B121" s="186"/>
      <c r="C121" s="187"/>
      <c r="D121" s="188" t="s">
        <v>76</v>
      </c>
      <c r="E121" s="200" t="s">
        <v>393</v>
      </c>
      <c r="F121" s="200" t="s">
        <v>394</v>
      </c>
      <c r="G121" s="187"/>
      <c r="H121" s="187"/>
      <c r="I121" s="190"/>
      <c r="J121" s="201">
        <f>BK121</f>
        <v>0</v>
      </c>
      <c r="K121" s="187"/>
      <c r="L121" s="192"/>
      <c r="M121" s="193"/>
      <c r="N121" s="194"/>
      <c r="O121" s="194"/>
      <c r="P121" s="195">
        <f>SUM(P122:P157)</f>
        <v>0</v>
      </c>
      <c r="Q121" s="194"/>
      <c r="R121" s="195">
        <f>SUM(R122:R157)</f>
        <v>0.14365</v>
      </c>
      <c r="S121" s="194"/>
      <c r="T121" s="196">
        <f>SUM(T122:T157)</f>
        <v>0</v>
      </c>
      <c r="AR121" s="197" t="s">
        <v>87</v>
      </c>
      <c r="AT121" s="198" t="s">
        <v>76</v>
      </c>
      <c r="AU121" s="198" t="s">
        <v>85</v>
      </c>
      <c r="AY121" s="197" t="s">
        <v>129</v>
      </c>
      <c r="BK121" s="199">
        <f>SUM(BK122:BK157)</f>
        <v>0</v>
      </c>
    </row>
    <row r="122" spans="1:65" s="2" customFormat="1" ht="16.5" customHeight="1">
      <c r="A122" s="33"/>
      <c r="B122" s="34"/>
      <c r="C122" s="202" t="s">
        <v>85</v>
      </c>
      <c r="D122" s="202" t="s">
        <v>132</v>
      </c>
      <c r="E122" s="203" t="s">
        <v>395</v>
      </c>
      <c r="F122" s="204" t="s">
        <v>396</v>
      </c>
      <c r="G122" s="205" t="s">
        <v>329</v>
      </c>
      <c r="H122" s="206">
        <v>40</v>
      </c>
      <c r="I122" s="207"/>
      <c r="J122" s="208">
        <f t="shared" ref="J122:J157" si="0">ROUND(I122*H122,2)</f>
        <v>0</v>
      </c>
      <c r="K122" s="204" t="s">
        <v>136</v>
      </c>
      <c r="L122" s="38"/>
      <c r="M122" s="209" t="s">
        <v>1</v>
      </c>
      <c r="N122" s="210" t="s">
        <v>42</v>
      </c>
      <c r="O122" s="70"/>
      <c r="P122" s="211">
        <f t="shared" ref="P122:P157" si="1">O122*H122</f>
        <v>0</v>
      </c>
      <c r="Q122" s="211">
        <v>0</v>
      </c>
      <c r="R122" s="211">
        <f t="shared" ref="R122:R157" si="2">Q122*H122</f>
        <v>0</v>
      </c>
      <c r="S122" s="211">
        <v>0</v>
      </c>
      <c r="T122" s="212">
        <f t="shared" ref="T122:T157" si="3"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3" t="s">
        <v>238</v>
      </c>
      <c r="AT122" s="213" t="s">
        <v>132</v>
      </c>
      <c r="AU122" s="213" t="s">
        <v>87</v>
      </c>
      <c r="AY122" s="16" t="s">
        <v>129</v>
      </c>
      <c r="BE122" s="214">
        <f t="shared" ref="BE122:BE157" si="4">IF(N122="základní",J122,0)</f>
        <v>0</v>
      </c>
      <c r="BF122" s="214">
        <f t="shared" ref="BF122:BF157" si="5">IF(N122="snížená",J122,0)</f>
        <v>0</v>
      </c>
      <c r="BG122" s="214">
        <f t="shared" ref="BG122:BG157" si="6">IF(N122="zákl. přenesená",J122,0)</f>
        <v>0</v>
      </c>
      <c r="BH122" s="214">
        <f t="shared" ref="BH122:BH157" si="7">IF(N122="sníž. přenesená",J122,0)</f>
        <v>0</v>
      </c>
      <c r="BI122" s="214">
        <f t="shared" ref="BI122:BI157" si="8">IF(N122="nulová",J122,0)</f>
        <v>0</v>
      </c>
      <c r="BJ122" s="16" t="s">
        <v>85</v>
      </c>
      <c r="BK122" s="214">
        <f t="shared" ref="BK122:BK157" si="9">ROUND(I122*H122,2)</f>
        <v>0</v>
      </c>
      <c r="BL122" s="16" t="s">
        <v>238</v>
      </c>
      <c r="BM122" s="213" t="s">
        <v>397</v>
      </c>
    </row>
    <row r="123" spans="1:65" s="2" customFormat="1" ht="16.5" customHeight="1">
      <c r="A123" s="33"/>
      <c r="B123" s="34"/>
      <c r="C123" s="232" t="s">
        <v>87</v>
      </c>
      <c r="D123" s="232" t="s">
        <v>223</v>
      </c>
      <c r="E123" s="233" t="s">
        <v>398</v>
      </c>
      <c r="F123" s="234" t="s">
        <v>399</v>
      </c>
      <c r="G123" s="235" t="s">
        <v>329</v>
      </c>
      <c r="H123" s="236">
        <v>40</v>
      </c>
      <c r="I123" s="237"/>
      <c r="J123" s="238">
        <f t="shared" si="0"/>
        <v>0</v>
      </c>
      <c r="K123" s="234" t="s">
        <v>1</v>
      </c>
      <c r="L123" s="239"/>
      <c r="M123" s="240" t="s">
        <v>1</v>
      </c>
      <c r="N123" s="241" t="s">
        <v>42</v>
      </c>
      <c r="O123" s="70"/>
      <c r="P123" s="211">
        <f t="shared" si="1"/>
        <v>0</v>
      </c>
      <c r="Q123" s="211">
        <v>5.0000000000000002E-5</v>
      </c>
      <c r="R123" s="211">
        <f t="shared" si="2"/>
        <v>2E-3</v>
      </c>
      <c r="S123" s="211">
        <v>0</v>
      </c>
      <c r="T123" s="212">
        <f t="shared" si="3"/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13" t="s">
        <v>400</v>
      </c>
      <c r="AT123" s="213" t="s">
        <v>223</v>
      </c>
      <c r="AU123" s="213" t="s">
        <v>87</v>
      </c>
      <c r="AY123" s="16" t="s">
        <v>129</v>
      </c>
      <c r="BE123" s="214">
        <f t="shared" si="4"/>
        <v>0</v>
      </c>
      <c r="BF123" s="214">
        <f t="shared" si="5"/>
        <v>0</v>
      </c>
      <c r="BG123" s="214">
        <f t="shared" si="6"/>
        <v>0</v>
      </c>
      <c r="BH123" s="214">
        <f t="shared" si="7"/>
        <v>0</v>
      </c>
      <c r="BI123" s="214">
        <f t="shared" si="8"/>
        <v>0</v>
      </c>
      <c r="BJ123" s="16" t="s">
        <v>85</v>
      </c>
      <c r="BK123" s="214">
        <f t="shared" si="9"/>
        <v>0</v>
      </c>
      <c r="BL123" s="16" t="s">
        <v>401</v>
      </c>
      <c r="BM123" s="213" t="s">
        <v>402</v>
      </c>
    </row>
    <row r="124" spans="1:65" s="2" customFormat="1" ht="16.5" customHeight="1">
      <c r="A124" s="33"/>
      <c r="B124" s="34"/>
      <c r="C124" s="202" t="s">
        <v>145</v>
      </c>
      <c r="D124" s="202" t="s">
        <v>132</v>
      </c>
      <c r="E124" s="203" t="s">
        <v>403</v>
      </c>
      <c r="F124" s="204" t="s">
        <v>404</v>
      </c>
      <c r="G124" s="205" t="s">
        <v>329</v>
      </c>
      <c r="H124" s="206">
        <v>264</v>
      </c>
      <c r="I124" s="207"/>
      <c r="J124" s="208">
        <f t="shared" si="0"/>
        <v>0</v>
      </c>
      <c r="K124" s="204" t="s">
        <v>136</v>
      </c>
      <c r="L124" s="38"/>
      <c r="M124" s="209" t="s">
        <v>1</v>
      </c>
      <c r="N124" s="210" t="s">
        <v>42</v>
      </c>
      <c r="O124" s="70"/>
      <c r="P124" s="211">
        <f t="shared" si="1"/>
        <v>0</v>
      </c>
      <c r="Q124" s="211">
        <v>0</v>
      </c>
      <c r="R124" s="211">
        <f t="shared" si="2"/>
        <v>0</v>
      </c>
      <c r="S124" s="211">
        <v>0</v>
      </c>
      <c r="T124" s="212">
        <f t="shared" si="3"/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3" t="s">
        <v>238</v>
      </c>
      <c r="AT124" s="213" t="s">
        <v>132</v>
      </c>
      <c r="AU124" s="213" t="s">
        <v>87</v>
      </c>
      <c r="AY124" s="16" t="s">
        <v>129</v>
      </c>
      <c r="BE124" s="214">
        <f t="shared" si="4"/>
        <v>0</v>
      </c>
      <c r="BF124" s="214">
        <f t="shared" si="5"/>
        <v>0</v>
      </c>
      <c r="BG124" s="214">
        <f t="shared" si="6"/>
        <v>0</v>
      </c>
      <c r="BH124" s="214">
        <f t="shared" si="7"/>
        <v>0</v>
      </c>
      <c r="BI124" s="214">
        <f t="shared" si="8"/>
        <v>0</v>
      </c>
      <c r="BJ124" s="16" t="s">
        <v>85</v>
      </c>
      <c r="BK124" s="214">
        <f t="shared" si="9"/>
        <v>0</v>
      </c>
      <c r="BL124" s="16" t="s">
        <v>238</v>
      </c>
      <c r="BM124" s="213" t="s">
        <v>405</v>
      </c>
    </row>
    <row r="125" spans="1:65" s="2" customFormat="1" ht="16.5" customHeight="1">
      <c r="A125" s="33"/>
      <c r="B125" s="34"/>
      <c r="C125" s="232" t="s">
        <v>149</v>
      </c>
      <c r="D125" s="232" t="s">
        <v>223</v>
      </c>
      <c r="E125" s="233" t="s">
        <v>406</v>
      </c>
      <c r="F125" s="234" t="s">
        <v>407</v>
      </c>
      <c r="G125" s="235" t="s">
        <v>329</v>
      </c>
      <c r="H125" s="236">
        <v>138</v>
      </c>
      <c r="I125" s="237"/>
      <c r="J125" s="238">
        <f t="shared" si="0"/>
        <v>0</v>
      </c>
      <c r="K125" s="234" t="s">
        <v>1</v>
      </c>
      <c r="L125" s="239"/>
      <c r="M125" s="240" t="s">
        <v>1</v>
      </c>
      <c r="N125" s="241" t="s">
        <v>42</v>
      </c>
      <c r="O125" s="70"/>
      <c r="P125" s="211">
        <f t="shared" si="1"/>
        <v>0</v>
      </c>
      <c r="Q125" s="211">
        <v>5.0000000000000002E-5</v>
      </c>
      <c r="R125" s="211">
        <f t="shared" si="2"/>
        <v>6.9000000000000008E-3</v>
      </c>
      <c r="S125" s="211">
        <v>0</v>
      </c>
      <c r="T125" s="212">
        <f t="shared" si="3"/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13" t="s">
        <v>400</v>
      </c>
      <c r="AT125" s="213" t="s">
        <v>223</v>
      </c>
      <c r="AU125" s="213" t="s">
        <v>87</v>
      </c>
      <c r="AY125" s="16" t="s">
        <v>129</v>
      </c>
      <c r="BE125" s="214">
        <f t="shared" si="4"/>
        <v>0</v>
      </c>
      <c r="BF125" s="214">
        <f t="shared" si="5"/>
        <v>0</v>
      </c>
      <c r="BG125" s="214">
        <f t="shared" si="6"/>
        <v>0</v>
      </c>
      <c r="BH125" s="214">
        <f t="shared" si="7"/>
        <v>0</v>
      </c>
      <c r="BI125" s="214">
        <f t="shared" si="8"/>
        <v>0</v>
      </c>
      <c r="BJ125" s="16" t="s">
        <v>85</v>
      </c>
      <c r="BK125" s="214">
        <f t="shared" si="9"/>
        <v>0</v>
      </c>
      <c r="BL125" s="16" t="s">
        <v>401</v>
      </c>
      <c r="BM125" s="213" t="s">
        <v>408</v>
      </c>
    </row>
    <row r="126" spans="1:65" s="2" customFormat="1" ht="16.5" customHeight="1">
      <c r="A126" s="33"/>
      <c r="B126" s="34"/>
      <c r="C126" s="232" t="s">
        <v>128</v>
      </c>
      <c r="D126" s="232" t="s">
        <v>223</v>
      </c>
      <c r="E126" s="233" t="s">
        <v>409</v>
      </c>
      <c r="F126" s="234" t="s">
        <v>410</v>
      </c>
      <c r="G126" s="235" t="s">
        <v>329</v>
      </c>
      <c r="H126" s="236">
        <v>60</v>
      </c>
      <c r="I126" s="237"/>
      <c r="J126" s="238">
        <f t="shared" si="0"/>
        <v>0</v>
      </c>
      <c r="K126" s="234" t="s">
        <v>1</v>
      </c>
      <c r="L126" s="239"/>
      <c r="M126" s="240" t="s">
        <v>1</v>
      </c>
      <c r="N126" s="241" t="s">
        <v>42</v>
      </c>
      <c r="O126" s="70"/>
      <c r="P126" s="211">
        <f t="shared" si="1"/>
        <v>0</v>
      </c>
      <c r="Q126" s="211">
        <v>5.0000000000000002E-5</v>
      </c>
      <c r="R126" s="211">
        <f t="shared" si="2"/>
        <v>3.0000000000000001E-3</v>
      </c>
      <c r="S126" s="211">
        <v>0</v>
      </c>
      <c r="T126" s="212">
        <f t="shared" si="3"/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13" t="s">
        <v>400</v>
      </c>
      <c r="AT126" s="213" t="s">
        <v>223</v>
      </c>
      <c r="AU126" s="213" t="s">
        <v>87</v>
      </c>
      <c r="AY126" s="16" t="s">
        <v>129</v>
      </c>
      <c r="BE126" s="214">
        <f t="shared" si="4"/>
        <v>0</v>
      </c>
      <c r="BF126" s="214">
        <f t="shared" si="5"/>
        <v>0</v>
      </c>
      <c r="BG126" s="214">
        <f t="shared" si="6"/>
        <v>0</v>
      </c>
      <c r="BH126" s="214">
        <f t="shared" si="7"/>
        <v>0</v>
      </c>
      <c r="BI126" s="214">
        <f t="shared" si="8"/>
        <v>0</v>
      </c>
      <c r="BJ126" s="16" t="s">
        <v>85</v>
      </c>
      <c r="BK126" s="214">
        <f t="shared" si="9"/>
        <v>0</v>
      </c>
      <c r="BL126" s="16" t="s">
        <v>401</v>
      </c>
      <c r="BM126" s="213" t="s">
        <v>411</v>
      </c>
    </row>
    <row r="127" spans="1:65" s="2" customFormat="1" ht="16.5" customHeight="1">
      <c r="A127" s="33"/>
      <c r="B127" s="34"/>
      <c r="C127" s="232" t="s">
        <v>156</v>
      </c>
      <c r="D127" s="232" t="s">
        <v>223</v>
      </c>
      <c r="E127" s="233" t="s">
        <v>412</v>
      </c>
      <c r="F127" s="234" t="s">
        <v>413</v>
      </c>
      <c r="G127" s="235" t="s">
        <v>329</v>
      </c>
      <c r="H127" s="236">
        <v>26</v>
      </c>
      <c r="I127" s="237"/>
      <c r="J127" s="238">
        <f t="shared" si="0"/>
        <v>0</v>
      </c>
      <c r="K127" s="234" t="s">
        <v>1</v>
      </c>
      <c r="L127" s="239"/>
      <c r="M127" s="240" t="s">
        <v>1</v>
      </c>
      <c r="N127" s="241" t="s">
        <v>42</v>
      </c>
      <c r="O127" s="70"/>
      <c r="P127" s="211">
        <f t="shared" si="1"/>
        <v>0</v>
      </c>
      <c r="Q127" s="211">
        <v>5.0000000000000002E-5</v>
      </c>
      <c r="R127" s="211">
        <f t="shared" si="2"/>
        <v>1.3000000000000002E-3</v>
      </c>
      <c r="S127" s="211">
        <v>0</v>
      </c>
      <c r="T127" s="212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3" t="s">
        <v>400</v>
      </c>
      <c r="AT127" s="213" t="s">
        <v>223</v>
      </c>
      <c r="AU127" s="213" t="s">
        <v>87</v>
      </c>
      <c r="AY127" s="16" t="s">
        <v>129</v>
      </c>
      <c r="BE127" s="214">
        <f t="shared" si="4"/>
        <v>0</v>
      </c>
      <c r="BF127" s="214">
        <f t="shared" si="5"/>
        <v>0</v>
      </c>
      <c r="BG127" s="214">
        <f t="shared" si="6"/>
        <v>0</v>
      </c>
      <c r="BH127" s="214">
        <f t="shared" si="7"/>
        <v>0</v>
      </c>
      <c r="BI127" s="214">
        <f t="shared" si="8"/>
        <v>0</v>
      </c>
      <c r="BJ127" s="16" t="s">
        <v>85</v>
      </c>
      <c r="BK127" s="214">
        <f t="shared" si="9"/>
        <v>0</v>
      </c>
      <c r="BL127" s="16" t="s">
        <v>401</v>
      </c>
      <c r="BM127" s="213" t="s">
        <v>414</v>
      </c>
    </row>
    <row r="128" spans="1:65" s="2" customFormat="1" ht="16.5" customHeight="1">
      <c r="A128" s="33"/>
      <c r="B128" s="34"/>
      <c r="C128" s="232" t="s">
        <v>162</v>
      </c>
      <c r="D128" s="232" t="s">
        <v>223</v>
      </c>
      <c r="E128" s="233" t="s">
        <v>415</v>
      </c>
      <c r="F128" s="234" t="s">
        <v>416</v>
      </c>
      <c r="G128" s="235" t="s">
        <v>329</v>
      </c>
      <c r="H128" s="236">
        <v>40</v>
      </c>
      <c r="I128" s="237"/>
      <c r="J128" s="238">
        <f t="shared" si="0"/>
        <v>0</v>
      </c>
      <c r="K128" s="234" t="s">
        <v>1</v>
      </c>
      <c r="L128" s="239"/>
      <c r="M128" s="240" t="s">
        <v>1</v>
      </c>
      <c r="N128" s="241" t="s">
        <v>42</v>
      </c>
      <c r="O128" s="70"/>
      <c r="P128" s="211">
        <f t="shared" si="1"/>
        <v>0</v>
      </c>
      <c r="Q128" s="211">
        <v>5.0000000000000002E-5</v>
      </c>
      <c r="R128" s="211">
        <f t="shared" si="2"/>
        <v>2E-3</v>
      </c>
      <c r="S128" s="211">
        <v>0</v>
      </c>
      <c r="T128" s="212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3" t="s">
        <v>400</v>
      </c>
      <c r="AT128" s="213" t="s">
        <v>223</v>
      </c>
      <c r="AU128" s="213" t="s">
        <v>87</v>
      </c>
      <c r="AY128" s="16" t="s">
        <v>129</v>
      </c>
      <c r="BE128" s="214">
        <f t="shared" si="4"/>
        <v>0</v>
      </c>
      <c r="BF128" s="214">
        <f t="shared" si="5"/>
        <v>0</v>
      </c>
      <c r="BG128" s="214">
        <f t="shared" si="6"/>
        <v>0</v>
      </c>
      <c r="BH128" s="214">
        <f t="shared" si="7"/>
        <v>0</v>
      </c>
      <c r="BI128" s="214">
        <f t="shared" si="8"/>
        <v>0</v>
      </c>
      <c r="BJ128" s="16" t="s">
        <v>85</v>
      </c>
      <c r="BK128" s="214">
        <f t="shared" si="9"/>
        <v>0</v>
      </c>
      <c r="BL128" s="16" t="s">
        <v>401</v>
      </c>
      <c r="BM128" s="213" t="s">
        <v>417</v>
      </c>
    </row>
    <row r="129" spans="1:65" s="2" customFormat="1" ht="16.5" customHeight="1">
      <c r="A129" s="33"/>
      <c r="B129" s="34"/>
      <c r="C129" s="202" t="s">
        <v>206</v>
      </c>
      <c r="D129" s="202" t="s">
        <v>132</v>
      </c>
      <c r="E129" s="203" t="s">
        <v>418</v>
      </c>
      <c r="F129" s="204" t="s">
        <v>419</v>
      </c>
      <c r="G129" s="205" t="s">
        <v>209</v>
      </c>
      <c r="H129" s="206">
        <v>42</v>
      </c>
      <c r="I129" s="207"/>
      <c r="J129" s="208">
        <f t="shared" si="0"/>
        <v>0</v>
      </c>
      <c r="K129" s="204" t="s">
        <v>136</v>
      </c>
      <c r="L129" s="38"/>
      <c r="M129" s="209" t="s">
        <v>1</v>
      </c>
      <c r="N129" s="210" t="s">
        <v>42</v>
      </c>
      <c r="O129" s="70"/>
      <c r="P129" s="211">
        <f t="shared" si="1"/>
        <v>0</v>
      </c>
      <c r="Q129" s="211">
        <v>0</v>
      </c>
      <c r="R129" s="211">
        <f t="shared" si="2"/>
        <v>0</v>
      </c>
      <c r="S129" s="211">
        <v>0</v>
      </c>
      <c r="T129" s="212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3" t="s">
        <v>238</v>
      </c>
      <c r="AT129" s="213" t="s">
        <v>132</v>
      </c>
      <c r="AU129" s="213" t="s">
        <v>87</v>
      </c>
      <c r="AY129" s="16" t="s">
        <v>129</v>
      </c>
      <c r="BE129" s="214">
        <f t="shared" si="4"/>
        <v>0</v>
      </c>
      <c r="BF129" s="214">
        <f t="shared" si="5"/>
        <v>0</v>
      </c>
      <c r="BG129" s="214">
        <f t="shared" si="6"/>
        <v>0</v>
      </c>
      <c r="BH129" s="214">
        <f t="shared" si="7"/>
        <v>0</v>
      </c>
      <c r="BI129" s="214">
        <f t="shared" si="8"/>
        <v>0</v>
      </c>
      <c r="BJ129" s="16" t="s">
        <v>85</v>
      </c>
      <c r="BK129" s="214">
        <f t="shared" si="9"/>
        <v>0</v>
      </c>
      <c r="BL129" s="16" t="s">
        <v>238</v>
      </c>
      <c r="BM129" s="213" t="s">
        <v>420</v>
      </c>
    </row>
    <row r="130" spans="1:65" s="2" customFormat="1" ht="16.5" customHeight="1">
      <c r="A130" s="33"/>
      <c r="B130" s="34"/>
      <c r="C130" s="232" t="s">
        <v>185</v>
      </c>
      <c r="D130" s="232" t="s">
        <v>223</v>
      </c>
      <c r="E130" s="233" t="s">
        <v>421</v>
      </c>
      <c r="F130" s="234" t="s">
        <v>422</v>
      </c>
      <c r="G130" s="235" t="s">
        <v>209</v>
      </c>
      <c r="H130" s="236">
        <v>24</v>
      </c>
      <c r="I130" s="237"/>
      <c r="J130" s="238">
        <f t="shared" si="0"/>
        <v>0</v>
      </c>
      <c r="K130" s="234" t="s">
        <v>1</v>
      </c>
      <c r="L130" s="239"/>
      <c r="M130" s="240" t="s">
        <v>1</v>
      </c>
      <c r="N130" s="241" t="s">
        <v>42</v>
      </c>
      <c r="O130" s="70"/>
      <c r="P130" s="211">
        <f t="shared" si="1"/>
        <v>0</v>
      </c>
      <c r="Q130" s="211">
        <v>5.0000000000000002E-5</v>
      </c>
      <c r="R130" s="211">
        <f t="shared" si="2"/>
        <v>1.2000000000000001E-3</v>
      </c>
      <c r="S130" s="211">
        <v>0</v>
      </c>
      <c r="T130" s="212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13" t="s">
        <v>400</v>
      </c>
      <c r="AT130" s="213" t="s">
        <v>223</v>
      </c>
      <c r="AU130" s="213" t="s">
        <v>87</v>
      </c>
      <c r="AY130" s="16" t="s">
        <v>129</v>
      </c>
      <c r="BE130" s="214">
        <f t="shared" si="4"/>
        <v>0</v>
      </c>
      <c r="BF130" s="214">
        <f t="shared" si="5"/>
        <v>0</v>
      </c>
      <c r="BG130" s="214">
        <f t="shared" si="6"/>
        <v>0</v>
      </c>
      <c r="BH130" s="214">
        <f t="shared" si="7"/>
        <v>0</v>
      </c>
      <c r="BI130" s="214">
        <f t="shared" si="8"/>
        <v>0</v>
      </c>
      <c r="BJ130" s="16" t="s">
        <v>85</v>
      </c>
      <c r="BK130" s="214">
        <f t="shared" si="9"/>
        <v>0</v>
      </c>
      <c r="BL130" s="16" t="s">
        <v>401</v>
      </c>
      <c r="BM130" s="213" t="s">
        <v>423</v>
      </c>
    </row>
    <row r="131" spans="1:65" s="2" customFormat="1" ht="16.5" customHeight="1">
      <c r="A131" s="33"/>
      <c r="B131" s="34"/>
      <c r="C131" s="232" t="s">
        <v>214</v>
      </c>
      <c r="D131" s="232" t="s">
        <v>223</v>
      </c>
      <c r="E131" s="233" t="s">
        <v>424</v>
      </c>
      <c r="F131" s="234" t="s">
        <v>425</v>
      </c>
      <c r="G131" s="235" t="s">
        <v>209</v>
      </c>
      <c r="H131" s="236">
        <v>18</v>
      </c>
      <c r="I131" s="237"/>
      <c r="J131" s="238">
        <f t="shared" si="0"/>
        <v>0</v>
      </c>
      <c r="K131" s="234" t="s">
        <v>1</v>
      </c>
      <c r="L131" s="239"/>
      <c r="M131" s="240" t="s">
        <v>1</v>
      </c>
      <c r="N131" s="241" t="s">
        <v>42</v>
      </c>
      <c r="O131" s="70"/>
      <c r="P131" s="211">
        <f t="shared" si="1"/>
        <v>0</v>
      </c>
      <c r="Q131" s="211">
        <v>5.0000000000000002E-5</v>
      </c>
      <c r="R131" s="211">
        <f t="shared" si="2"/>
        <v>9.0000000000000008E-4</v>
      </c>
      <c r="S131" s="211">
        <v>0</v>
      </c>
      <c r="T131" s="212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3" t="s">
        <v>400</v>
      </c>
      <c r="AT131" s="213" t="s">
        <v>223</v>
      </c>
      <c r="AU131" s="213" t="s">
        <v>87</v>
      </c>
      <c r="AY131" s="16" t="s">
        <v>129</v>
      </c>
      <c r="BE131" s="214">
        <f t="shared" si="4"/>
        <v>0</v>
      </c>
      <c r="BF131" s="214">
        <f t="shared" si="5"/>
        <v>0</v>
      </c>
      <c r="BG131" s="214">
        <f t="shared" si="6"/>
        <v>0</v>
      </c>
      <c r="BH131" s="214">
        <f t="shared" si="7"/>
        <v>0</v>
      </c>
      <c r="BI131" s="214">
        <f t="shared" si="8"/>
        <v>0</v>
      </c>
      <c r="BJ131" s="16" t="s">
        <v>85</v>
      </c>
      <c r="BK131" s="214">
        <f t="shared" si="9"/>
        <v>0</v>
      </c>
      <c r="BL131" s="16" t="s">
        <v>401</v>
      </c>
      <c r="BM131" s="213" t="s">
        <v>426</v>
      </c>
    </row>
    <row r="132" spans="1:65" s="2" customFormat="1" ht="16.5" customHeight="1">
      <c r="A132" s="33"/>
      <c r="B132" s="34"/>
      <c r="C132" s="202" t="s">
        <v>218</v>
      </c>
      <c r="D132" s="202" t="s">
        <v>132</v>
      </c>
      <c r="E132" s="203" t="s">
        <v>427</v>
      </c>
      <c r="F132" s="204" t="s">
        <v>428</v>
      </c>
      <c r="G132" s="205" t="s">
        <v>209</v>
      </c>
      <c r="H132" s="206">
        <v>28</v>
      </c>
      <c r="I132" s="207"/>
      <c r="J132" s="208">
        <f t="shared" si="0"/>
        <v>0</v>
      </c>
      <c r="K132" s="204" t="s">
        <v>136</v>
      </c>
      <c r="L132" s="38"/>
      <c r="M132" s="209" t="s">
        <v>1</v>
      </c>
      <c r="N132" s="210" t="s">
        <v>42</v>
      </c>
      <c r="O132" s="70"/>
      <c r="P132" s="211">
        <f t="shared" si="1"/>
        <v>0</v>
      </c>
      <c r="Q132" s="211">
        <v>0</v>
      </c>
      <c r="R132" s="211">
        <f t="shared" si="2"/>
        <v>0</v>
      </c>
      <c r="S132" s="211">
        <v>0</v>
      </c>
      <c r="T132" s="212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13" t="s">
        <v>238</v>
      </c>
      <c r="AT132" s="213" t="s">
        <v>132</v>
      </c>
      <c r="AU132" s="213" t="s">
        <v>87</v>
      </c>
      <c r="AY132" s="16" t="s">
        <v>129</v>
      </c>
      <c r="BE132" s="214">
        <f t="shared" si="4"/>
        <v>0</v>
      </c>
      <c r="BF132" s="214">
        <f t="shared" si="5"/>
        <v>0</v>
      </c>
      <c r="BG132" s="214">
        <f t="shared" si="6"/>
        <v>0</v>
      </c>
      <c r="BH132" s="214">
        <f t="shared" si="7"/>
        <v>0</v>
      </c>
      <c r="BI132" s="214">
        <f t="shared" si="8"/>
        <v>0</v>
      </c>
      <c r="BJ132" s="16" t="s">
        <v>85</v>
      </c>
      <c r="BK132" s="214">
        <f t="shared" si="9"/>
        <v>0</v>
      </c>
      <c r="BL132" s="16" t="s">
        <v>238</v>
      </c>
      <c r="BM132" s="213" t="s">
        <v>429</v>
      </c>
    </row>
    <row r="133" spans="1:65" s="2" customFormat="1" ht="16.5" customHeight="1">
      <c r="A133" s="33"/>
      <c r="B133" s="34"/>
      <c r="C133" s="232" t="s">
        <v>222</v>
      </c>
      <c r="D133" s="232" t="s">
        <v>223</v>
      </c>
      <c r="E133" s="233" t="s">
        <v>430</v>
      </c>
      <c r="F133" s="234" t="s">
        <v>431</v>
      </c>
      <c r="G133" s="235" t="s">
        <v>209</v>
      </c>
      <c r="H133" s="236">
        <v>28</v>
      </c>
      <c r="I133" s="237"/>
      <c r="J133" s="238">
        <f t="shared" si="0"/>
        <v>0</v>
      </c>
      <c r="K133" s="234" t="s">
        <v>1</v>
      </c>
      <c r="L133" s="239"/>
      <c r="M133" s="240" t="s">
        <v>1</v>
      </c>
      <c r="N133" s="241" t="s">
        <v>42</v>
      </c>
      <c r="O133" s="70"/>
      <c r="P133" s="211">
        <f t="shared" si="1"/>
        <v>0</v>
      </c>
      <c r="Q133" s="211">
        <v>5.0000000000000002E-5</v>
      </c>
      <c r="R133" s="211">
        <f t="shared" si="2"/>
        <v>1.4E-3</v>
      </c>
      <c r="S133" s="211">
        <v>0</v>
      </c>
      <c r="T133" s="212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3" t="s">
        <v>400</v>
      </c>
      <c r="AT133" s="213" t="s">
        <v>223</v>
      </c>
      <c r="AU133" s="213" t="s">
        <v>87</v>
      </c>
      <c r="AY133" s="16" t="s">
        <v>129</v>
      </c>
      <c r="BE133" s="214">
        <f t="shared" si="4"/>
        <v>0</v>
      </c>
      <c r="BF133" s="214">
        <f t="shared" si="5"/>
        <v>0</v>
      </c>
      <c r="BG133" s="214">
        <f t="shared" si="6"/>
        <v>0</v>
      </c>
      <c r="BH133" s="214">
        <f t="shared" si="7"/>
        <v>0</v>
      </c>
      <c r="BI133" s="214">
        <f t="shared" si="8"/>
        <v>0</v>
      </c>
      <c r="BJ133" s="16" t="s">
        <v>85</v>
      </c>
      <c r="BK133" s="214">
        <f t="shared" si="9"/>
        <v>0</v>
      </c>
      <c r="BL133" s="16" t="s">
        <v>401</v>
      </c>
      <c r="BM133" s="213" t="s">
        <v>432</v>
      </c>
    </row>
    <row r="134" spans="1:65" s="2" customFormat="1" ht="16.5" customHeight="1">
      <c r="A134" s="33"/>
      <c r="B134" s="34"/>
      <c r="C134" s="202" t="s">
        <v>227</v>
      </c>
      <c r="D134" s="202" t="s">
        <v>132</v>
      </c>
      <c r="E134" s="203" t="s">
        <v>433</v>
      </c>
      <c r="F134" s="204" t="s">
        <v>434</v>
      </c>
      <c r="G134" s="205" t="s">
        <v>329</v>
      </c>
      <c r="H134" s="206">
        <v>450</v>
      </c>
      <c r="I134" s="207"/>
      <c r="J134" s="208">
        <f t="shared" si="0"/>
        <v>0</v>
      </c>
      <c r="K134" s="204" t="s">
        <v>136</v>
      </c>
      <c r="L134" s="38"/>
      <c r="M134" s="209" t="s">
        <v>1</v>
      </c>
      <c r="N134" s="210" t="s">
        <v>42</v>
      </c>
      <c r="O134" s="70"/>
      <c r="P134" s="211">
        <f t="shared" si="1"/>
        <v>0</v>
      </c>
      <c r="Q134" s="211">
        <v>0</v>
      </c>
      <c r="R134" s="211">
        <f t="shared" si="2"/>
        <v>0</v>
      </c>
      <c r="S134" s="211">
        <v>0</v>
      </c>
      <c r="T134" s="212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3" t="s">
        <v>401</v>
      </c>
      <c r="AT134" s="213" t="s">
        <v>132</v>
      </c>
      <c r="AU134" s="213" t="s">
        <v>87</v>
      </c>
      <c r="AY134" s="16" t="s">
        <v>129</v>
      </c>
      <c r="BE134" s="214">
        <f t="shared" si="4"/>
        <v>0</v>
      </c>
      <c r="BF134" s="214">
        <f t="shared" si="5"/>
        <v>0</v>
      </c>
      <c r="BG134" s="214">
        <f t="shared" si="6"/>
        <v>0</v>
      </c>
      <c r="BH134" s="214">
        <f t="shared" si="7"/>
        <v>0</v>
      </c>
      <c r="BI134" s="214">
        <f t="shared" si="8"/>
        <v>0</v>
      </c>
      <c r="BJ134" s="16" t="s">
        <v>85</v>
      </c>
      <c r="BK134" s="214">
        <f t="shared" si="9"/>
        <v>0</v>
      </c>
      <c r="BL134" s="16" t="s">
        <v>401</v>
      </c>
      <c r="BM134" s="213" t="s">
        <v>435</v>
      </c>
    </row>
    <row r="135" spans="1:65" s="2" customFormat="1" ht="16.5" customHeight="1">
      <c r="A135" s="33"/>
      <c r="B135" s="34"/>
      <c r="C135" s="232" t="s">
        <v>231</v>
      </c>
      <c r="D135" s="232" t="s">
        <v>223</v>
      </c>
      <c r="E135" s="233" t="s">
        <v>436</v>
      </c>
      <c r="F135" s="234" t="s">
        <v>437</v>
      </c>
      <c r="G135" s="235" t="s">
        <v>329</v>
      </c>
      <c r="H135" s="236">
        <v>150</v>
      </c>
      <c r="I135" s="237"/>
      <c r="J135" s="238">
        <f t="shared" si="0"/>
        <v>0</v>
      </c>
      <c r="K135" s="234" t="s">
        <v>1</v>
      </c>
      <c r="L135" s="239"/>
      <c r="M135" s="240" t="s">
        <v>1</v>
      </c>
      <c r="N135" s="241" t="s">
        <v>42</v>
      </c>
      <c r="O135" s="70"/>
      <c r="P135" s="211">
        <f t="shared" si="1"/>
        <v>0</v>
      </c>
      <c r="Q135" s="211">
        <v>5.0000000000000002E-5</v>
      </c>
      <c r="R135" s="211">
        <f t="shared" si="2"/>
        <v>7.5000000000000006E-3</v>
      </c>
      <c r="S135" s="211">
        <v>0</v>
      </c>
      <c r="T135" s="212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3" t="s">
        <v>400</v>
      </c>
      <c r="AT135" s="213" t="s">
        <v>223</v>
      </c>
      <c r="AU135" s="213" t="s">
        <v>87</v>
      </c>
      <c r="AY135" s="16" t="s">
        <v>129</v>
      </c>
      <c r="BE135" s="214">
        <f t="shared" si="4"/>
        <v>0</v>
      </c>
      <c r="BF135" s="214">
        <f t="shared" si="5"/>
        <v>0</v>
      </c>
      <c r="BG135" s="214">
        <f t="shared" si="6"/>
        <v>0</v>
      </c>
      <c r="BH135" s="214">
        <f t="shared" si="7"/>
        <v>0</v>
      </c>
      <c r="BI135" s="214">
        <f t="shared" si="8"/>
        <v>0</v>
      </c>
      <c r="BJ135" s="16" t="s">
        <v>85</v>
      </c>
      <c r="BK135" s="214">
        <f t="shared" si="9"/>
        <v>0</v>
      </c>
      <c r="BL135" s="16" t="s">
        <v>401</v>
      </c>
      <c r="BM135" s="213" t="s">
        <v>438</v>
      </c>
    </row>
    <row r="136" spans="1:65" s="2" customFormat="1" ht="16.5" customHeight="1">
      <c r="A136" s="33"/>
      <c r="B136" s="34"/>
      <c r="C136" s="232" t="s">
        <v>8</v>
      </c>
      <c r="D136" s="232" t="s">
        <v>223</v>
      </c>
      <c r="E136" s="233" t="s">
        <v>439</v>
      </c>
      <c r="F136" s="234" t="s">
        <v>440</v>
      </c>
      <c r="G136" s="235" t="s">
        <v>329</v>
      </c>
      <c r="H136" s="236">
        <v>300</v>
      </c>
      <c r="I136" s="237"/>
      <c r="J136" s="238">
        <f t="shared" si="0"/>
        <v>0</v>
      </c>
      <c r="K136" s="234" t="s">
        <v>1</v>
      </c>
      <c r="L136" s="239"/>
      <c r="M136" s="240" t="s">
        <v>1</v>
      </c>
      <c r="N136" s="241" t="s">
        <v>42</v>
      </c>
      <c r="O136" s="70"/>
      <c r="P136" s="211">
        <f t="shared" si="1"/>
        <v>0</v>
      </c>
      <c r="Q136" s="211">
        <v>5.0000000000000002E-5</v>
      </c>
      <c r="R136" s="211">
        <f t="shared" si="2"/>
        <v>1.5000000000000001E-2</v>
      </c>
      <c r="S136" s="211">
        <v>0</v>
      </c>
      <c r="T136" s="212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3" t="s">
        <v>400</v>
      </c>
      <c r="AT136" s="213" t="s">
        <v>223</v>
      </c>
      <c r="AU136" s="213" t="s">
        <v>87</v>
      </c>
      <c r="AY136" s="16" t="s">
        <v>129</v>
      </c>
      <c r="BE136" s="214">
        <f t="shared" si="4"/>
        <v>0</v>
      </c>
      <c r="BF136" s="214">
        <f t="shared" si="5"/>
        <v>0</v>
      </c>
      <c r="BG136" s="214">
        <f t="shared" si="6"/>
        <v>0</v>
      </c>
      <c r="BH136" s="214">
        <f t="shared" si="7"/>
        <v>0</v>
      </c>
      <c r="BI136" s="214">
        <f t="shared" si="8"/>
        <v>0</v>
      </c>
      <c r="BJ136" s="16" t="s">
        <v>85</v>
      </c>
      <c r="BK136" s="214">
        <f t="shared" si="9"/>
        <v>0</v>
      </c>
      <c r="BL136" s="16" t="s">
        <v>401</v>
      </c>
      <c r="BM136" s="213" t="s">
        <v>441</v>
      </c>
    </row>
    <row r="137" spans="1:65" s="2" customFormat="1" ht="16.5" customHeight="1">
      <c r="A137" s="33"/>
      <c r="B137" s="34"/>
      <c r="C137" s="202" t="s">
        <v>238</v>
      </c>
      <c r="D137" s="202" t="s">
        <v>132</v>
      </c>
      <c r="E137" s="203" t="s">
        <v>442</v>
      </c>
      <c r="F137" s="204" t="s">
        <v>443</v>
      </c>
      <c r="G137" s="205" t="s">
        <v>329</v>
      </c>
      <c r="H137" s="206">
        <v>50</v>
      </c>
      <c r="I137" s="207"/>
      <c r="J137" s="208">
        <f t="shared" si="0"/>
        <v>0</v>
      </c>
      <c r="K137" s="204" t="s">
        <v>136</v>
      </c>
      <c r="L137" s="38"/>
      <c r="M137" s="209" t="s">
        <v>1</v>
      </c>
      <c r="N137" s="210" t="s">
        <v>42</v>
      </c>
      <c r="O137" s="70"/>
      <c r="P137" s="211">
        <f t="shared" si="1"/>
        <v>0</v>
      </c>
      <c r="Q137" s="211">
        <v>0</v>
      </c>
      <c r="R137" s="211">
        <f t="shared" si="2"/>
        <v>0</v>
      </c>
      <c r="S137" s="211">
        <v>0</v>
      </c>
      <c r="T137" s="212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3" t="s">
        <v>238</v>
      </c>
      <c r="AT137" s="213" t="s">
        <v>132</v>
      </c>
      <c r="AU137" s="213" t="s">
        <v>87</v>
      </c>
      <c r="AY137" s="16" t="s">
        <v>129</v>
      </c>
      <c r="BE137" s="214">
        <f t="shared" si="4"/>
        <v>0</v>
      </c>
      <c r="BF137" s="214">
        <f t="shared" si="5"/>
        <v>0</v>
      </c>
      <c r="BG137" s="214">
        <f t="shared" si="6"/>
        <v>0</v>
      </c>
      <c r="BH137" s="214">
        <f t="shared" si="7"/>
        <v>0</v>
      </c>
      <c r="BI137" s="214">
        <f t="shared" si="8"/>
        <v>0</v>
      </c>
      <c r="BJ137" s="16" t="s">
        <v>85</v>
      </c>
      <c r="BK137" s="214">
        <f t="shared" si="9"/>
        <v>0</v>
      </c>
      <c r="BL137" s="16" t="s">
        <v>238</v>
      </c>
      <c r="BM137" s="213" t="s">
        <v>444</v>
      </c>
    </row>
    <row r="138" spans="1:65" s="2" customFormat="1" ht="16.5" customHeight="1">
      <c r="A138" s="33"/>
      <c r="B138" s="34"/>
      <c r="C138" s="232" t="s">
        <v>243</v>
      </c>
      <c r="D138" s="232" t="s">
        <v>223</v>
      </c>
      <c r="E138" s="233" t="s">
        <v>445</v>
      </c>
      <c r="F138" s="234" t="s">
        <v>446</v>
      </c>
      <c r="G138" s="235" t="s">
        <v>329</v>
      </c>
      <c r="H138" s="236">
        <v>50</v>
      </c>
      <c r="I138" s="237"/>
      <c r="J138" s="238">
        <f t="shared" si="0"/>
        <v>0</v>
      </c>
      <c r="K138" s="234" t="s">
        <v>1</v>
      </c>
      <c r="L138" s="239"/>
      <c r="M138" s="240" t="s">
        <v>1</v>
      </c>
      <c r="N138" s="241" t="s">
        <v>42</v>
      </c>
      <c r="O138" s="70"/>
      <c r="P138" s="211">
        <f t="shared" si="1"/>
        <v>0</v>
      </c>
      <c r="Q138" s="211">
        <v>5.0000000000000002E-5</v>
      </c>
      <c r="R138" s="211">
        <f t="shared" si="2"/>
        <v>2.5000000000000001E-3</v>
      </c>
      <c r="S138" s="211">
        <v>0</v>
      </c>
      <c r="T138" s="212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3" t="s">
        <v>400</v>
      </c>
      <c r="AT138" s="213" t="s">
        <v>223</v>
      </c>
      <c r="AU138" s="213" t="s">
        <v>87</v>
      </c>
      <c r="AY138" s="16" t="s">
        <v>129</v>
      </c>
      <c r="BE138" s="214">
        <f t="shared" si="4"/>
        <v>0</v>
      </c>
      <c r="BF138" s="214">
        <f t="shared" si="5"/>
        <v>0</v>
      </c>
      <c r="BG138" s="214">
        <f t="shared" si="6"/>
        <v>0</v>
      </c>
      <c r="BH138" s="214">
        <f t="shared" si="7"/>
        <v>0</v>
      </c>
      <c r="BI138" s="214">
        <f t="shared" si="8"/>
        <v>0</v>
      </c>
      <c r="BJ138" s="16" t="s">
        <v>85</v>
      </c>
      <c r="BK138" s="214">
        <f t="shared" si="9"/>
        <v>0</v>
      </c>
      <c r="BL138" s="16" t="s">
        <v>401</v>
      </c>
      <c r="BM138" s="213" t="s">
        <v>447</v>
      </c>
    </row>
    <row r="139" spans="1:65" s="2" customFormat="1" ht="16.5" customHeight="1">
      <c r="A139" s="33"/>
      <c r="B139" s="34"/>
      <c r="C139" s="202" t="s">
        <v>247</v>
      </c>
      <c r="D139" s="202" t="s">
        <v>132</v>
      </c>
      <c r="E139" s="203" t="s">
        <v>448</v>
      </c>
      <c r="F139" s="204" t="s">
        <v>449</v>
      </c>
      <c r="G139" s="205" t="s">
        <v>329</v>
      </c>
      <c r="H139" s="206">
        <v>800</v>
      </c>
      <c r="I139" s="207"/>
      <c r="J139" s="208">
        <f t="shared" si="0"/>
        <v>0</v>
      </c>
      <c r="K139" s="204" t="s">
        <v>136</v>
      </c>
      <c r="L139" s="38"/>
      <c r="M139" s="209" t="s">
        <v>1</v>
      </c>
      <c r="N139" s="210" t="s">
        <v>42</v>
      </c>
      <c r="O139" s="70"/>
      <c r="P139" s="211">
        <f t="shared" si="1"/>
        <v>0</v>
      </c>
      <c r="Q139" s="211">
        <v>0</v>
      </c>
      <c r="R139" s="211">
        <f t="shared" si="2"/>
        <v>0</v>
      </c>
      <c r="S139" s="211">
        <v>0</v>
      </c>
      <c r="T139" s="212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3" t="s">
        <v>238</v>
      </c>
      <c r="AT139" s="213" t="s">
        <v>132</v>
      </c>
      <c r="AU139" s="213" t="s">
        <v>87</v>
      </c>
      <c r="AY139" s="16" t="s">
        <v>129</v>
      </c>
      <c r="BE139" s="214">
        <f t="shared" si="4"/>
        <v>0</v>
      </c>
      <c r="BF139" s="214">
        <f t="shared" si="5"/>
        <v>0</v>
      </c>
      <c r="BG139" s="214">
        <f t="shared" si="6"/>
        <v>0</v>
      </c>
      <c r="BH139" s="214">
        <f t="shared" si="7"/>
        <v>0</v>
      </c>
      <c r="BI139" s="214">
        <f t="shared" si="8"/>
        <v>0</v>
      </c>
      <c r="BJ139" s="16" t="s">
        <v>85</v>
      </c>
      <c r="BK139" s="214">
        <f t="shared" si="9"/>
        <v>0</v>
      </c>
      <c r="BL139" s="16" t="s">
        <v>238</v>
      </c>
      <c r="BM139" s="213" t="s">
        <v>450</v>
      </c>
    </row>
    <row r="140" spans="1:65" s="2" customFormat="1" ht="16.5" customHeight="1">
      <c r="A140" s="33"/>
      <c r="B140" s="34"/>
      <c r="C140" s="232" t="s">
        <v>253</v>
      </c>
      <c r="D140" s="232" t="s">
        <v>223</v>
      </c>
      <c r="E140" s="233" t="s">
        <v>451</v>
      </c>
      <c r="F140" s="234" t="s">
        <v>452</v>
      </c>
      <c r="G140" s="235" t="s">
        <v>329</v>
      </c>
      <c r="H140" s="236">
        <v>800</v>
      </c>
      <c r="I140" s="237"/>
      <c r="J140" s="238">
        <f t="shared" si="0"/>
        <v>0</v>
      </c>
      <c r="K140" s="234" t="s">
        <v>1</v>
      </c>
      <c r="L140" s="239"/>
      <c r="M140" s="240" t="s">
        <v>1</v>
      </c>
      <c r="N140" s="241" t="s">
        <v>42</v>
      </c>
      <c r="O140" s="70"/>
      <c r="P140" s="211">
        <f t="shared" si="1"/>
        <v>0</v>
      </c>
      <c r="Q140" s="211">
        <v>5.0000000000000002E-5</v>
      </c>
      <c r="R140" s="211">
        <f t="shared" si="2"/>
        <v>0.04</v>
      </c>
      <c r="S140" s="211">
        <v>0</v>
      </c>
      <c r="T140" s="212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3" t="s">
        <v>400</v>
      </c>
      <c r="AT140" s="213" t="s">
        <v>223</v>
      </c>
      <c r="AU140" s="213" t="s">
        <v>87</v>
      </c>
      <c r="AY140" s="16" t="s">
        <v>129</v>
      </c>
      <c r="BE140" s="214">
        <f t="shared" si="4"/>
        <v>0</v>
      </c>
      <c r="BF140" s="214">
        <f t="shared" si="5"/>
        <v>0</v>
      </c>
      <c r="BG140" s="214">
        <f t="shared" si="6"/>
        <v>0</v>
      </c>
      <c r="BH140" s="214">
        <f t="shared" si="7"/>
        <v>0</v>
      </c>
      <c r="BI140" s="214">
        <f t="shared" si="8"/>
        <v>0</v>
      </c>
      <c r="BJ140" s="16" t="s">
        <v>85</v>
      </c>
      <c r="BK140" s="214">
        <f t="shared" si="9"/>
        <v>0</v>
      </c>
      <c r="BL140" s="16" t="s">
        <v>401</v>
      </c>
      <c r="BM140" s="213" t="s">
        <v>453</v>
      </c>
    </row>
    <row r="141" spans="1:65" s="2" customFormat="1" ht="16.5" customHeight="1">
      <c r="A141" s="33"/>
      <c r="B141" s="34"/>
      <c r="C141" s="202" t="s">
        <v>258</v>
      </c>
      <c r="D141" s="202" t="s">
        <v>132</v>
      </c>
      <c r="E141" s="203" t="s">
        <v>454</v>
      </c>
      <c r="F141" s="204" t="s">
        <v>455</v>
      </c>
      <c r="G141" s="205" t="s">
        <v>329</v>
      </c>
      <c r="H141" s="206">
        <v>760</v>
      </c>
      <c r="I141" s="207"/>
      <c r="J141" s="208">
        <f t="shared" si="0"/>
        <v>0</v>
      </c>
      <c r="K141" s="204" t="s">
        <v>136</v>
      </c>
      <c r="L141" s="38"/>
      <c r="M141" s="209" t="s">
        <v>1</v>
      </c>
      <c r="N141" s="210" t="s">
        <v>42</v>
      </c>
      <c r="O141" s="70"/>
      <c r="P141" s="211">
        <f t="shared" si="1"/>
        <v>0</v>
      </c>
      <c r="Q141" s="211">
        <v>0</v>
      </c>
      <c r="R141" s="211">
        <f t="shared" si="2"/>
        <v>0</v>
      </c>
      <c r="S141" s="211">
        <v>0</v>
      </c>
      <c r="T141" s="212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3" t="s">
        <v>238</v>
      </c>
      <c r="AT141" s="213" t="s">
        <v>132</v>
      </c>
      <c r="AU141" s="213" t="s">
        <v>87</v>
      </c>
      <c r="AY141" s="16" t="s">
        <v>129</v>
      </c>
      <c r="BE141" s="214">
        <f t="shared" si="4"/>
        <v>0</v>
      </c>
      <c r="BF141" s="214">
        <f t="shared" si="5"/>
        <v>0</v>
      </c>
      <c r="BG141" s="214">
        <f t="shared" si="6"/>
        <v>0</v>
      </c>
      <c r="BH141" s="214">
        <f t="shared" si="7"/>
        <v>0</v>
      </c>
      <c r="BI141" s="214">
        <f t="shared" si="8"/>
        <v>0</v>
      </c>
      <c r="BJ141" s="16" t="s">
        <v>85</v>
      </c>
      <c r="BK141" s="214">
        <f t="shared" si="9"/>
        <v>0</v>
      </c>
      <c r="BL141" s="16" t="s">
        <v>238</v>
      </c>
      <c r="BM141" s="213" t="s">
        <v>456</v>
      </c>
    </row>
    <row r="142" spans="1:65" s="2" customFormat="1" ht="16.5" customHeight="1">
      <c r="A142" s="33"/>
      <c r="B142" s="34"/>
      <c r="C142" s="232" t="s">
        <v>7</v>
      </c>
      <c r="D142" s="232" t="s">
        <v>223</v>
      </c>
      <c r="E142" s="233" t="s">
        <v>457</v>
      </c>
      <c r="F142" s="234" t="s">
        <v>458</v>
      </c>
      <c r="G142" s="235" t="s">
        <v>329</v>
      </c>
      <c r="H142" s="236">
        <v>540</v>
      </c>
      <c r="I142" s="237"/>
      <c r="J142" s="238">
        <f t="shared" si="0"/>
        <v>0</v>
      </c>
      <c r="K142" s="234" t="s">
        <v>1</v>
      </c>
      <c r="L142" s="239"/>
      <c r="M142" s="240" t="s">
        <v>1</v>
      </c>
      <c r="N142" s="241" t="s">
        <v>42</v>
      </c>
      <c r="O142" s="70"/>
      <c r="P142" s="211">
        <f t="shared" si="1"/>
        <v>0</v>
      </c>
      <c r="Q142" s="211">
        <v>5.0000000000000002E-5</v>
      </c>
      <c r="R142" s="211">
        <f t="shared" si="2"/>
        <v>2.7E-2</v>
      </c>
      <c r="S142" s="211">
        <v>0</v>
      </c>
      <c r="T142" s="212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13" t="s">
        <v>400</v>
      </c>
      <c r="AT142" s="213" t="s">
        <v>223</v>
      </c>
      <c r="AU142" s="213" t="s">
        <v>87</v>
      </c>
      <c r="AY142" s="16" t="s">
        <v>129</v>
      </c>
      <c r="BE142" s="214">
        <f t="shared" si="4"/>
        <v>0</v>
      </c>
      <c r="BF142" s="214">
        <f t="shared" si="5"/>
        <v>0</v>
      </c>
      <c r="BG142" s="214">
        <f t="shared" si="6"/>
        <v>0</v>
      </c>
      <c r="BH142" s="214">
        <f t="shared" si="7"/>
        <v>0</v>
      </c>
      <c r="BI142" s="214">
        <f t="shared" si="8"/>
        <v>0</v>
      </c>
      <c r="BJ142" s="16" t="s">
        <v>85</v>
      </c>
      <c r="BK142" s="214">
        <f t="shared" si="9"/>
        <v>0</v>
      </c>
      <c r="BL142" s="16" t="s">
        <v>401</v>
      </c>
      <c r="BM142" s="213" t="s">
        <v>459</v>
      </c>
    </row>
    <row r="143" spans="1:65" s="2" customFormat="1" ht="16.5" customHeight="1">
      <c r="A143" s="33"/>
      <c r="B143" s="34"/>
      <c r="C143" s="232" t="s">
        <v>267</v>
      </c>
      <c r="D143" s="232" t="s">
        <v>223</v>
      </c>
      <c r="E143" s="233" t="s">
        <v>460</v>
      </c>
      <c r="F143" s="234" t="s">
        <v>461</v>
      </c>
      <c r="G143" s="235" t="s">
        <v>329</v>
      </c>
      <c r="H143" s="236">
        <v>220</v>
      </c>
      <c r="I143" s="237"/>
      <c r="J143" s="238">
        <f t="shared" si="0"/>
        <v>0</v>
      </c>
      <c r="K143" s="234" t="s">
        <v>1</v>
      </c>
      <c r="L143" s="239"/>
      <c r="M143" s="240" t="s">
        <v>1</v>
      </c>
      <c r="N143" s="241" t="s">
        <v>42</v>
      </c>
      <c r="O143" s="70"/>
      <c r="P143" s="211">
        <f t="shared" si="1"/>
        <v>0</v>
      </c>
      <c r="Q143" s="211">
        <v>5.0000000000000002E-5</v>
      </c>
      <c r="R143" s="211">
        <f t="shared" si="2"/>
        <v>1.1000000000000001E-2</v>
      </c>
      <c r="S143" s="211">
        <v>0</v>
      </c>
      <c r="T143" s="212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3" t="s">
        <v>400</v>
      </c>
      <c r="AT143" s="213" t="s">
        <v>223</v>
      </c>
      <c r="AU143" s="213" t="s">
        <v>87</v>
      </c>
      <c r="AY143" s="16" t="s">
        <v>129</v>
      </c>
      <c r="BE143" s="214">
        <f t="shared" si="4"/>
        <v>0</v>
      </c>
      <c r="BF143" s="214">
        <f t="shared" si="5"/>
        <v>0</v>
      </c>
      <c r="BG143" s="214">
        <f t="shared" si="6"/>
        <v>0</v>
      </c>
      <c r="BH143" s="214">
        <f t="shared" si="7"/>
        <v>0</v>
      </c>
      <c r="BI143" s="214">
        <f t="shared" si="8"/>
        <v>0</v>
      </c>
      <c r="BJ143" s="16" t="s">
        <v>85</v>
      </c>
      <c r="BK143" s="214">
        <f t="shared" si="9"/>
        <v>0</v>
      </c>
      <c r="BL143" s="16" t="s">
        <v>401</v>
      </c>
      <c r="BM143" s="213" t="s">
        <v>462</v>
      </c>
    </row>
    <row r="144" spans="1:65" s="2" customFormat="1" ht="16.5" customHeight="1">
      <c r="A144" s="33"/>
      <c r="B144" s="34"/>
      <c r="C144" s="202" t="s">
        <v>273</v>
      </c>
      <c r="D144" s="202" t="s">
        <v>132</v>
      </c>
      <c r="E144" s="203" t="s">
        <v>463</v>
      </c>
      <c r="F144" s="204" t="s">
        <v>464</v>
      </c>
      <c r="G144" s="205" t="s">
        <v>209</v>
      </c>
      <c r="H144" s="206">
        <v>33</v>
      </c>
      <c r="I144" s="207"/>
      <c r="J144" s="208">
        <f t="shared" si="0"/>
        <v>0</v>
      </c>
      <c r="K144" s="204" t="s">
        <v>136</v>
      </c>
      <c r="L144" s="38"/>
      <c r="M144" s="209" t="s">
        <v>1</v>
      </c>
      <c r="N144" s="210" t="s">
        <v>42</v>
      </c>
      <c r="O144" s="70"/>
      <c r="P144" s="211">
        <f t="shared" si="1"/>
        <v>0</v>
      </c>
      <c r="Q144" s="211">
        <v>0</v>
      </c>
      <c r="R144" s="211">
        <f t="shared" si="2"/>
        <v>0</v>
      </c>
      <c r="S144" s="211">
        <v>0</v>
      </c>
      <c r="T144" s="212">
        <f t="shared" si="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13" t="s">
        <v>238</v>
      </c>
      <c r="AT144" s="213" t="s">
        <v>132</v>
      </c>
      <c r="AU144" s="213" t="s">
        <v>87</v>
      </c>
      <c r="AY144" s="16" t="s">
        <v>129</v>
      </c>
      <c r="BE144" s="214">
        <f t="shared" si="4"/>
        <v>0</v>
      </c>
      <c r="BF144" s="214">
        <f t="shared" si="5"/>
        <v>0</v>
      </c>
      <c r="BG144" s="214">
        <f t="shared" si="6"/>
        <v>0</v>
      </c>
      <c r="BH144" s="214">
        <f t="shared" si="7"/>
        <v>0</v>
      </c>
      <c r="BI144" s="214">
        <f t="shared" si="8"/>
        <v>0</v>
      </c>
      <c r="BJ144" s="16" t="s">
        <v>85</v>
      </c>
      <c r="BK144" s="214">
        <f t="shared" si="9"/>
        <v>0</v>
      </c>
      <c r="BL144" s="16" t="s">
        <v>238</v>
      </c>
      <c r="BM144" s="213" t="s">
        <v>465</v>
      </c>
    </row>
    <row r="145" spans="1:65" s="2" customFormat="1" ht="16.5" customHeight="1">
      <c r="A145" s="33"/>
      <c r="B145" s="34"/>
      <c r="C145" s="202" t="s">
        <v>281</v>
      </c>
      <c r="D145" s="202" t="s">
        <v>132</v>
      </c>
      <c r="E145" s="203" t="s">
        <v>466</v>
      </c>
      <c r="F145" s="204" t="s">
        <v>467</v>
      </c>
      <c r="G145" s="205" t="s">
        <v>209</v>
      </c>
      <c r="H145" s="206">
        <v>45</v>
      </c>
      <c r="I145" s="207"/>
      <c r="J145" s="208">
        <f t="shared" si="0"/>
        <v>0</v>
      </c>
      <c r="K145" s="204" t="s">
        <v>136</v>
      </c>
      <c r="L145" s="38"/>
      <c r="M145" s="209" t="s">
        <v>1</v>
      </c>
      <c r="N145" s="210" t="s">
        <v>42</v>
      </c>
      <c r="O145" s="70"/>
      <c r="P145" s="211">
        <f t="shared" si="1"/>
        <v>0</v>
      </c>
      <c r="Q145" s="211">
        <v>0</v>
      </c>
      <c r="R145" s="211">
        <f t="shared" si="2"/>
        <v>0</v>
      </c>
      <c r="S145" s="211">
        <v>0</v>
      </c>
      <c r="T145" s="212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3" t="s">
        <v>238</v>
      </c>
      <c r="AT145" s="213" t="s">
        <v>132</v>
      </c>
      <c r="AU145" s="213" t="s">
        <v>87</v>
      </c>
      <c r="AY145" s="16" t="s">
        <v>129</v>
      </c>
      <c r="BE145" s="214">
        <f t="shared" si="4"/>
        <v>0</v>
      </c>
      <c r="BF145" s="214">
        <f t="shared" si="5"/>
        <v>0</v>
      </c>
      <c r="BG145" s="214">
        <f t="shared" si="6"/>
        <v>0</v>
      </c>
      <c r="BH145" s="214">
        <f t="shared" si="7"/>
        <v>0</v>
      </c>
      <c r="BI145" s="214">
        <f t="shared" si="8"/>
        <v>0</v>
      </c>
      <c r="BJ145" s="16" t="s">
        <v>85</v>
      </c>
      <c r="BK145" s="214">
        <f t="shared" si="9"/>
        <v>0</v>
      </c>
      <c r="BL145" s="16" t="s">
        <v>238</v>
      </c>
      <c r="BM145" s="213" t="s">
        <v>468</v>
      </c>
    </row>
    <row r="146" spans="1:65" s="2" customFormat="1" ht="16.5" customHeight="1">
      <c r="A146" s="33"/>
      <c r="B146" s="34"/>
      <c r="C146" s="202" t="s">
        <v>286</v>
      </c>
      <c r="D146" s="202" t="s">
        <v>132</v>
      </c>
      <c r="E146" s="203" t="s">
        <v>469</v>
      </c>
      <c r="F146" s="204" t="s">
        <v>470</v>
      </c>
      <c r="G146" s="205" t="s">
        <v>209</v>
      </c>
      <c r="H146" s="206">
        <v>13</v>
      </c>
      <c r="I146" s="207"/>
      <c r="J146" s="208">
        <f t="shared" si="0"/>
        <v>0</v>
      </c>
      <c r="K146" s="204" t="s">
        <v>136</v>
      </c>
      <c r="L146" s="38"/>
      <c r="M146" s="209" t="s">
        <v>1</v>
      </c>
      <c r="N146" s="210" t="s">
        <v>42</v>
      </c>
      <c r="O146" s="70"/>
      <c r="P146" s="211">
        <f t="shared" si="1"/>
        <v>0</v>
      </c>
      <c r="Q146" s="211">
        <v>0</v>
      </c>
      <c r="R146" s="211">
        <f t="shared" si="2"/>
        <v>0</v>
      </c>
      <c r="S146" s="211">
        <v>0</v>
      </c>
      <c r="T146" s="212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3" t="s">
        <v>238</v>
      </c>
      <c r="AT146" s="213" t="s">
        <v>132</v>
      </c>
      <c r="AU146" s="213" t="s">
        <v>87</v>
      </c>
      <c r="AY146" s="16" t="s">
        <v>129</v>
      </c>
      <c r="BE146" s="214">
        <f t="shared" si="4"/>
        <v>0</v>
      </c>
      <c r="BF146" s="214">
        <f t="shared" si="5"/>
        <v>0</v>
      </c>
      <c r="BG146" s="214">
        <f t="shared" si="6"/>
        <v>0</v>
      </c>
      <c r="BH146" s="214">
        <f t="shared" si="7"/>
        <v>0</v>
      </c>
      <c r="BI146" s="214">
        <f t="shared" si="8"/>
        <v>0</v>
      </c>
      <c r="BJ146" s="16" t="s">
        <v>85</v>
      </c>
      <c r="BK146" s="214">
        <f t="shared" si="9"/>
        <v>0</v>
      </c>
      <c r="BL146" s="16" t="s">
        <v>238</v>
      </c>
      <c r="BM146" s="213" t="s">
        <v>471</v>
      </c>
    </row>
    <row r="147" spans="1:65" s="2" customFormat="1" ht="16.5" customHeight="1">
      <c r="A147" s="33"/>
      <c r="B147" s="34"/>
      <c r="C147" s="202" t="s">
        <v>293</v>
      </c>
      <c r="D147" s="202" t="s">
        <v>132</v>
      </c>
      <c r="E147" s="203" t="s">
        <v>472</v>
      </c>
      <c r="F147" s="204" t="s">
        <v>473</v>
      </c>
      <c r="G147" s="205" t="s">
        <v>209</v>
      </c>
      <c r="H147" s="206">
        <v>13</v>
      </c>
      <c r="I147" s="207"/>
      <c r="J147" s="208">
        <f t="shared" si="0"/>
        <v>0</v>
      </c>
      <c r="K147" s="204" t="s">
        <v>136</v>
      </c>
      <c r="L147" s="38"/>
      <c r="M147" s="209" t="s">
        <v>1</v>
      </c>
      <c r="N147" s="210" t="s">
        <v>42</v>
      </c>
      <c r="O147" s="70"/>
      <c r="P147" s="211">
        <f t="shared" si="1"/>
        <v>0</v>
      </c>
      <c r="Q147" s="211">
        <v>0</v>
      </c>
      <c r="R147" s="211">
        <f t="shared" si="2"/>
        <v>0</v>
      </c>
      <c r="S147" s="211">
        <v>0</v>
      </c>
      <c r="T147" s="212">
        <f t="shared" si="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13" t="s">
        <v>401</v>
      </c>
      <c r="AT147" s="213" t="s">
        <v>132</v>
      </c>
      <c r="AU147" s="213" t="s">
        <v>87</v>
      </c>
      <c r="AY147" s="16" t="s">
        <v>129</v>
      </c>
      <c r="BE147" s="214">
        <f t="shared" si="4"/>
        <v>0</v>
      </c>
      <c r="BF147" s="214">
        <f t="shared" si="5"/>
        <v>0</v>
      </c>
      <c r="BG147" s="214">
        <f t="shared" si="6"/>
        <v>0</v>
      </c>
      <c r="BH147" s="214">
        <f t="shared" si="7"/>
        <v>0</v>
      </c>
      <c r="BI147" s="214">
        <f t="shared" si="8"/>
        <v>0</v>
      </c>
      <c r="BJ147" s="16" t="s">
        <v>85</v>
      </c>
      <c r="BK147" s="214">
        <f t="shared" si="9"/>
        <v>0</v>
      </c>
      <c r="BL147" s="16" t="s">
        <v>401</v>
      </c>
      <c r="BM147" s="213" t="s">
        <v>474</v>
      </c>
    </row>
    <row r="148" spans="1:65" s="2" customFormat="1" ht="16.5" customHeight="1">
      <c r="A148" s="33"/>
      <c r="B148" s="34"/>
      <c r="C148" s="232" t="s">
        <v>298</v>
      </c>
      <c r="D148" s="232" t="s">
        <v>223</v>
      </c>
      <c r="E148" s="233" t="s">
        <v>475</v>
      </c>
      <c r="F148" s="234" t="s">
        <v>476</v>
      </c>
      <c r="G148" s="235" t="s">
        <v>209</v>
      </c>
      <c r="H148" s="236">
        <v>13</v>
      </c>
      <c r="I148" s="237"/>
      <c r="J148" s="238">
        <f t="shared" si="0"/>
        <v>0</v>
      </c>
      <c r="K148" s="234" t="s">
        <v>1</v>
      </c>
      <c r="L148" s="239"/>
      <c r="M148" s="240" t="s">
        <v>1</v>
      </c>
      <c r="N148" s="241" t="s">
        <v>42</v>
      </c>
      <c r="O148" s="70"/>
      <c r="P148" s="211">
        <f t="shared" si="1"/>
        <v>0</v>
      </c>
      <c r="Q148" s="211">
        <v>5.0000000000000002E-5</v>
      </c>
      <c r="R148" s="211">
        <f t="shared" si="2"/>
        <v>6.5000000000000008E-4</v>
      </c>
      <c r="S148" s="211">
        <v>0</v>
      </c>
      <c r="T148" s="212">
        <f t="shared" si="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13" t="s">
        <v>400</v>
      </c>
      <c r="AT148" s="213" t="s">
        <v>223</v>
      </c>
      <c r="AU148" s="213" t="s">
        <v>87</v>
      </c>
      <c r="AY148" s="16" t="s">
        <v>129</v>
      </c>
      <c r="BE148" s="214">
        <f t="shared" si="4"/>
        <v>0</v>
      </c>
      <c r="BF148" s="214">
        <f t="shared" si="5"/>
        <v>0</v>
      </c>
      <c r="BG148" s="214">
        <f t="shared" si="6"/>
        <v>0</v>
      </c>
      <c r="BH148" s="214">
        <f t="shared" si="7"/>
        <v>0</v>
      </c>
      <c r="BI148" s="214">
        <f t="shared" si="8"/>
        <v>0</v>
      </c>
      <c r="BJ148" s="16" t="s">
        <v>85</v>
      </c>
      <c r="BK148" s="214">
        <f t="shared" si="9"/>
        <v>0</v>
      </c>
      <c r="BL148" s="16" t="s">
        <v>401</v>
      </c>
      <c r="BM148" s="213" t="s">
        <v>477</v>
      </c>
    </row>
    <row r="149" spans="1:65" s="2" customFormat="1" ht="16.5" customHeight="1">
      <c r="A149" s="33"/>
      <c r="B149" s="34"/>
      <c r="C149" s="202" t="s">
        <v>303</v>
      </c>
      <c r="D149" s="202" t="s">
        <v>132</v>
      </c>
      <c r="E149" s="203" t="s">
        <v>478</v>
      </c>
      <c r="F149" s="204" t="s">
        <v>479</v>
      </c>
      <c r="G149" s="205" t="s">
        <v>329</v>
      </c>
      <c r="H149" s="206">
        <v>30</v>
      </c>
      <c r="I149" s="207"/>
      <c r="J149" s="208">
        <f t="shared" si="0"/>
        <v>0</v>
      </c>
      <c r="K149" s="204" t="s">
        <v>136</v>
      </c>
      <c r="L149" s="38"/>
      <c r="M149" s="209" t="s">
        <v>1</v>
      </c>
      <c r="N149" s="210" t="s">
        <v>42</v>
      </c>
      <c r="O149" s="70"/>
      <c r="P149" s="211">
        <f t="shared" si="1"/>
        <v>0</v>
      </c>
      <c r="Q149" s="211">
        <v>0</v>
      </c>
      <c r="R149" s="211">
        <f t="shared" si="2"/>
        <v>0</v>
      </c>
      <c r="S149" s="211">
        <v>0</v>
      </c>
      <c r="T149" s="212">
        <f t="shared" si="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3" t="s">
        <v>238</v>
      </c>
      <c r="AT149" s="213" t="s">
        <v>132</v>
      </c>
      <c r="AU149" s="213" t="s">
        <v>87</v>
      </c>
      <c r="AY149" s="16" t="s">
        <v>129</v>
      </c>
      <c r="BE149" s="214">
        <f t="shared" si="4"/>
        <v>0</v>
      </c>
      <c r="BF149" s="214">
        <f t="shared" si="5"/>
        <v>0</v>
      </c>
      <c r="BG149" s="214">
        <f t="shared" si="6"/>
        <v>0</v>
      </c>
      <c r="BH149" s="214">
        <f t="shared" si="7"/>
        <v>0</v>
      </c>
      <c r="BI149" s="214">
        <f t="shared" si="8"/>
        <v>0</v>
      </c>
      <c r="BJ149" s="16" t="s">
        <v>85</v>
      </c>
      <c r="BK149" s="214">
        <f t="shared" si="9"/>
        <v>0</v>
      </c>
      <c r="BL149" s="16" t="s">
        <v>238</v>
      </c>
      <c r="BM149" s="213" t="s">
        <v>480</v>
      </c>
    </row>
    <row r="150" spans="1:65" s="2" customFormat="1" ht="16.5" customHeight="1">
      <c r="A150" s="33"/>
      <c r="B150" s="34"/>
      <c r="C150" s="232" t="s">
        <v>307</v>
      </c>
      <c r="D150" s="232" t="s">
        <v>223</v>
      </c>
      <c r="E150" s="233" t="s">
        <v>481</v>
      </c>
      <c r="F150" s="234" t="s">
        <v>482</v>
      </c>
      <c r="G150" s="235" t="s">
        <v>329</v>
      </c>
      <c r="H150" s="236">
        <v>30</v>
      </c>
      <c r="I150" s="237"/>
      <c r="J150" s="238">
        <f t="shared" si="0"/>
        <v>0</v>
      </c>
      <c r="K150" s="234" t="s">
        <v>1</v>
      </c>
      <c r="L150" s="239"/>
      <c r="M150" s="240" t="s">
        <v>1</v>
      </c>
      <c r="N150" s="241" t="s">
        <v>42</v>
      </c>
      <c r="O150" s="70"/>
      <c r="P150" s="211">
        <f t="shared" si="1"/>
        <v>0</v>
      </c>
      <c r="Q150" s="211">
        <v>5.0000000000000002E-5</v>
      </c>
      <c r="R150" s="211">
        <f t="shared" si="2"/>
        <v>1.5E-3</v>
      </c>
      <c r="S150" s="211">
        <v>0</v>
      </c>
      <c r="T150" s="212">
        <f t="shared" si="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13" t="s">
        <v>400</v>
      </c>
      <c r="AT150" s="213" t="s">
        <v>223</v>
      </c>
      <c r="AU150" s="213" t="s">
        <v>87</v>
      </c>
      <c r="AY150" s="16" t="s">
        <v>129</v>
      </c>
      <c r="BE150" s="214">
        <f t="shared" si="4"/>
        <v>0</v>
      </c>
      <c r="BF150" s="214">
        <f t="shared" si="5"/>
        <v>0</v>
      </c>
      <c r="BG150" s="214">
        <f t="shared" si="6"/>
        <v>0</v>
      </c>
      <c r="BH150" s="214">
        <f t="shared" si="7"/>
        <v>0</v>
      </c>
      <c r="BI150" s="214">
        <f t="shared" si="8"/>
        <v>0</v>
      </c>
      <c r="BJ150" s="16" t="s">
        <v>85</v>
      </c>
      <c r="BK150" s="214">
        <f t="shared" si="9"/>
        <v>0</v>
      </c>
      <c r="BL150" s="16" t="s">
        <v>401</v>
      </c>
      <c r="BM150" s="213" t="s">
        <v>483</v>
      </c>
    </row>
    <row r="151" spans="1:65" s="2" customFormat="1" ht="16.5" customHeight="1">
      <c r="A151" s="33"/>
      <c r="B151" s="34"/>
      <c r="C151" s="232" t="s">
        <v>311</v>
      </c>
      <c r="D151" s="232" t="s">
        <v>223</v>
      </c>
      <c r="E151" s="233" t="s">
        <v>484</v>
      </c>
      <c r="F151" s="234" t="s">
        <v>485</v>
      </c>
      <c r="G151" s="235" t="s">
        <v>209</v>
      </c>
      <c r="H151" s="236">
        <v>12</v>
      </c>
      <c r="I151" s="237"/>
      <c r="J151" s="238">
        <f t="shared" si="0"/>
        <v>0</v>
      </c>
      <c r="K151" s="234" t="s">
        <v>1</v>
      </c>
      <c r="L151" s="239"/>
      <c r="M151" s="240" t="s">
        <v>1</v>
      </c>
      <c r="N151" s="241" t="s">
        <v>42</v>
      </c>
      <c r="O151" s="70"/>
      <c r="P151" s="211">
        <f t="shared" si="1"/>
        <v>0</v>
      </c>
      <c r="Q151" s="211">
        <v>5.0000000000000002E-5</v>
      </c>
      <c r="R151" s="211">
        <f t="shared" si="2"/>
        <v>6.0000000000000006E-4</v>
      </c>
      <c r="S151" s="211">
        <v>0</v>
      </c>
      <c r="T151" s="212">
        <f t="shared" si="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13" t="s">
        <v>400</v>
      </c>
      <c r="AT151" s="213" t="s">
        <v>223</v>
      </c>
      <c r="AU151" s="213" t="s">
        <v>87</v>
      </c>
      <c r="AY151" s="16" t="s">
        <v>129</v>
      </c>
      <c r="BE151" s="214">
        <f t="shared" si="4"/>
        <v>0</v>
      </c>
      <c r="BF151" s="214">
        <f t="shared" si="5"/>
        <v>0</v>
      </c>
      <c r="BG151" s="214">
        <f t="shared" si="6"/>
        <v>0</v>
      </c>
      <c r="BH151" s="214">
        <f t="shared" si="7"/>
        <v>0</v>
      </c>
      <c r="BI151" s="214">
        <f t="shared" si="8"/>
        <v>0</v>
      </c>
      <c r="BJ151" s="16" t="s">
        <v>85</v>
      </c>
      <c r="BK151" s="214">
        <f t="shared" si="9"/>
        <v>0</v>
      </c>
      <c r="BL151" s="16" t="s">
        <v>401</v>
      </c>
      <c r="BM151" s="213" t="s">
        <v>486</v>
      </c>
    </row>
    <row r="152" spans="1:65" s="2" customFormat="1" ht="16.5" customHeight="1">
      <c r="A152" s="33"/>
      <c r="B152" s="34"/>
      <c r="C152" s="232" t="s">
        <v>315</v>
      </c>
      <c r="D152" s="232" t="s">
        <v>223</v>
      </c>
      <c r="E152" s="233" t="s">
        <v>487</v>
      </c>
      <c r="F152" s="234" t="s">
        <v>488</v>
      </c>
      <c r="G152" s="235" t="s">
        <v>209</v>
      </c>
      <c r="H152" s="236">
        <v>9</v>
      </c>
      <c r="I152" s="237"/>
      <c r="J152" s="238">
        <f t="shared" si="0"/>
        <v>0</v>
      </c>
      <c r="K152" s="234" t="s">
        <v>1</v>
      </c>
      <c r="L152" s="239"/>
      <c r="M152" s="240" t="s">
        <v>1</v>
      </c>
      <c r="N152" s="241" t="s">
        <v>42</v>
      </c>
      <c r="O152" s="70"/>
      <c r="P152" s="211">
        <f t="shared" si="1"/>
        <v>0</v>
      </c>
      <c r="Q152" s="211">
        <v>5.0000000000000002E-5</v>
      </c>
      <c r="R152" s="211">
        <f t="shared" si="2"/>
        <v>4.5000000000000004E-4</v>
      </c>
      <c r="S152" s="211">
        <v>0</v>
      </c>
      <c r="T152" s="212">
        <f t="shared" si="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13" t="s">
        <v>400</v>
      </c>
      <c r="AT152" s="213" t="s">
        <v>223</v>
      </c>
      <c r="AU152" s="213" t="s">
        <v>87</v>
      </c>
      <c r="AY152" s="16" t="s">
        <v>129</v>
      </c>
      <c r="BE152" s="214">
        <f t="shared" si="4"/>
        <v>0</v>
      </c>
      <c r="BF152" s="214">
        <f t="shared" si="5"/>
        <v>0</v>
      </c>
      <c r="BG152" s="214">
        <f t="shared" si="6"/>
        <v>0</v>
      </c>
      <c r="BH152" s="214">
        <f t="shared" si="7"/>
        <v>0</v>
      </c>
      <c r="BI152" s="214">
        <f t="shared" si="8"/>
        <v>0</v>
      </c>
      <c r="BJ152" s="16" t="s">
        <v>85</v>
      </c>
      <c r="BK152" s="214">
        <f t="shared" si="9"/>
        <v>0</v>
      </c>
      <c r="BL152" s="16" t="s">
        <v>401</v>
      </c>
      <c r="BM152" s="213" t="s">
        <v>489</v>
      </c>
    </row>
    <row r="153" spans="1:65" s="2" customFormat="1" ht="16.5" customHeight="1">
      <c r="A153" s="33"/>
      <c r="B153" s="34"/>
      <c r="C153" s="232" t="s">
        <v>301</v>
      </c>
      <c r="D153" s="232" t="s">
        <v>223</v>
      </c>
      <c r="E153" s="233" t="s">
        <v>490</v>
      </c>
      <c r="F153" s="234" t="s">
        <v>491</v>
      </c>
      <c r="G153" s="235" t="s">
        <v>209</v>
      </c>
      <c r="H153" s="236">
        <v>90</v>
      </c>
      <c r="I153" s="237"/>
      <c r="J153" s="238">
        <f t="shared" si="0"/>
        <v>0</v>
      </c>
      <c r="K153" s="234" t="s">
        <v>1</v>
      </c>
      <c r="L153" s="239"/>
      <c r="M153" s="240" t="s">
        <v>1</v>
      </c>
      <c r="N153" s="241" t="s">
        <v>42</v>
      </c>
      <c r="O153" s="70"/>
      <c r="P153" s="211">
        <f t="shared" si="1"/>
        <v>0</v>
      </c>
      <c r="Q153" s="211">
        <v>5.0000000000000002E-5</v>
      </c>
      <c r="R153" s="211">
        <f t="shared" si="2"/>
        <v>4.5000000000000005E-3</v>
      </c>
      <c r="S153" s="211">
        <v>0</v>
      </c>
      <c r="T153" s="212">
        <f t="shared" si="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13" t="s">
        <v>400</v>
      </c>
      <c r="AT153" s="213" t="s">
        <v>223</v>
      </c>
      <c r="AU153" s="213" t="s">
        <v>87</v>
      </c>
      <c r="AY153" s="16" t="s">
        <v>129</v>
      </c>
      <c r="BE153" s="214">
        <f t="shared" si="4"/>
        <v>0</v>
      </c>
      <c r="BF153" s="214">
        <f t="shared" si="5"/>
        <v>0</v>
      </c>
      <c r="BG153" s="214">
        <f t="shared" si="6"/>
        <v>0</v>
      </c>
      <c r="BH153" s="214">
        <f t="shared" si="7"/>
        <v>0</v>
      </c>
      <c r="BI153" s="214">
        <f t="shared" si="8"/>
        <v>0</v>
      </c>
      <c r="BJ153" s="16" t="s">
        <v>85</v>
      </c>
      <c r="BK153" s="214">
        <f t="shared" si="9"/>
        <v>0</v>
      </c>
      <c r="BL153" s="16" t="s">
        <v>401</v>
      </c>
      <c r="BM153" s="213" t="s">
        <v>492</v>
      </c>
    </row>
    <row r="154" spans="1:65" s="2" customFormat="1" ht="16.5" customHeight="1">
      <c r="A154" s="33"/>
      <c r="B154" s="34"/>
      <c r="C154" s="202" t="s">
        <v>322</v>
      </c>
      <c r="D154" s="202" t="s">
        <v>132</v>
      </c>
      <c r="E154" s="203" t="s">
        <v>493</v>
      </c>
      <c r="F154" s="204" t="s">
        <v>494</v>
      </c>
      <c r="G154" s="205" t="s">
        <v>329</v>
      </c>
      <c r="H154" s="206">
        <v>285</v>
      </c>
      <c r="I154" s="207"/>
      <c r="J154" s="208">
        <f t="shared" si="0"/>
        <v>0</v>
      </c>
      <c r="K154" s="204" t="s">
        <v>136</v>
      </c>
      <c r="L154" s="38"/>
      <c r="M154" s="209" t="s">
        <v>1</v>
      </c>
      <c r="N154" s="210" t="s">
        <v>42</v>
      </c>
      <c r="O154" s="70"/>
      <c r="P154" s="211">
        <f t="shared" si="1"/>
        <v>0</v>
      </c>
      <c r="Q154" s="211">
        <v>0</v>
      </c>
      <c r="R154" s="211">
        <f t="shared" si="2"/>
        <v>0</v>
      </c>
      <c r="S154" s="211">
        <v>0</v>
      </c>
      <c r="T154" s="212">
        <f t="shared" si="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13" t="s">
        <v>238</v>
      </c>
      <c r="AT154" s="213" t="s">
        <v>132</v>
      </c>
      <c r="AU154" s="213" t="s">
        <v>87</v>
      </c>
      <c r="AY154" s="16" t="s">
        <v>129</v>
      </c>
      <c r="BE154" s="214">
        <f t="shared" si="4"/>
        <v>0</v>
      </c>
      <c r="BF154" s="214">
        <f t="shared" si="5"/>
        <v>0</v>
      </c>
      <c r="BG154" s="214">
        <f t="shared" si="6"/>
        <v>0</v>
      </c>
      <c r="BH154" s="214">
        <f t="shared" si="7"/>
        <v>0</v>
      </c>
      <c r="BI154" s="214">
        <f t="shared" si="8"/>
        <v>0</v>
      </c>
      <c r="BJ154" s="16" t="s">
        <v>85</v>
      </c>
      <c r="BK154" s="214">
        <f t="shared" si="9"/>
        <v>0</v>
      </c>
      <c r="BL154" s="16" t="s">
        <v>238</v>
      </c>
      <c r="BM154" s="213" t="s">
        <v>495</v>
      </c>
    </row>
    <row r="155" spans="1:65" s="2" customFormat="1" ht="16.5" customHeight="1">
      <c r="A155" s="33"/>
      <c r="B155" s="34"/>
      <c r="C155" s="232" t="s">
        <v>326</v>
      </c>
      <c r="D155" s="232" t="s">
        <v>223</v>
      </c>
      <c r="E155" s="233" t="s">
        <v>496</v>
      </c>
      <c r="F155" s="234" t="s">
        <v>497</v>
      </c>
      <c r="G155" s="235" t="s">
        <v>329</v>
      </c>
      <c r="H155" s="236">
        <v>240</v>
      </c>
      <c r="I155" s="237"/>
      <c r="J155" s="238">
        <f t="shared" si="0"/>
        <v>0</v>
      </c>
      <c r="K155" s="234" t="s">
        <v>1</v>
      </c>
      <c r="L155" s="239"/>
      <c r="M155" s="240" t="s">
        <v>1</v>
      </c>
      <c r="N155" s="241" t="s">
        <v>42</v>
      </c>
      <c r="O155" s="70"/>
      <c r="P155" s="211">
        <f t="shared" si="1"/>
        <v>0</v>
      </c>
      <c r="Q155" s="211">
        <v>5.0000000000000002E-5</v>
      </c>
      <c r="R155" s="211">
        <f t="shared" si="2"/>
        <v>1.2E-2</v>
      </c>
      <c r="S155" s="211">
        <v>0</v>
      </c>
      <c r="T155" s="212">
        <f t="shared" si="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13" t="s">
        <v>400</v>
      </c>
      <c r="AT155" s="213" t="s">
        <v>223</v>
      </c>
      <c r="AU155" s="213" t="s">
        <v>87</v>
      </c>
      <c r="AY155" s="16" t="s">
        <v>129</v>
      </c>
      <c r="BE155" s="214">
        <f t="shared" si="4"/>
        <v>0</v>
      </c>
      <c r="BF155" s="214">
        <f t="shared" si="5"/>
        <v>0</v>
      </c>
      <c r="BG155" s="214">
        <f t="shared" si="6"/>
        <v>0</v>
      </c>
      <c r="BH155" s="214">
        <f t="shared" si="7"/>
        <v>0</v>
      </c>
      <c r="BI155" s="214">
        <f t="shared" si="8"/>
        <v>0</v>
      </c>
      <c r="BJ155" s="16" t="s">
        <v>85</v>
      </c>
      <c r="BK155" s="214">
        <f t="shared" si="9"/>
        <v>0</v>
      </c>
      <c r="BL155" s="16" t="s">
        <v>401</v>
      </c>
      <c r="BM155" s="213" t="s">
        <v>498</v>
      </c>
    </row>
    <row r="156" spans="1:65" s="2" customFormat="1" ht="16.5" customHeight="1">
      <c r="A156" s="33"/>
      <c r="B156" s="34"/>
      <c r="C156" s="232" t="s">
        <v>331</v>
      </c>
      <c r="D156" s="232" t="s">
        <v>223</v>
      </c>
      <c r="E156" s="233" t="s">
        <v>499</v>
      </c>
      <c r="F156" s="234" t="s">
        <v>500</v>
      </c>
      <c r="G156" s="235" t="s">
        <v>329</v>
      </c>
      <c r="H156" s="236">
        <v>45</v>
      </c>
      <c r="I156" s="237"/>
      <c r="J156" s="238">
        <f t="shared" si="0"/>
        <v>0</v>
      </c>
      <c r="K156" s="234" t="s">
        <v>1</v>
      </c>
      <c r="L156" s="239"/>
      <c r="M156" s="240" t="s">
        <v>1</v>
      </c>
      <c r="N156" s="241" t="s">
        <v>42</v>
      </c>
      <c r="O156" s="70"/>
      <c r="P156" s="211">
        <f t="shared" si="1"/>
        <v>0</v>
      </c>
      <c r="Q156" s="211">
        <v>5.0000000000000002E-5</v>
      </c>
      <c r="R156" s="211">
        <f t="shared" si="2"/>
        <v>2.2500000000000003E-3</v>
      </c>
      <c r="S156" s="211">
        <v>0</v>
      </c>
      <c r="T156" s="212">
        <f t="shared" si="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13" t="s">
        <v>400</v>
      </c>
      <c r="AT156" s="213" t="s">
        <v>223</v>
      </c>
      <c r="AU156" s="213" t="s">
        <v>87</v>
      </c>
      <c r="AY156" s="16" t="s">
        <v>129</v>
      </c>
      <c r="BE156" s="214">
        <f t="shared" si="4"/>
        <v>0</v>
      </c>
      <c r="BF156" s="214">
        <f t="shared" si="5"/>
        <v>0</v>
      </c>
      <c r="BG156" s="214">
        <f t="shared" si="6"/>
        <v>0</v>
      </c>
      <c r="BH156" s="214">
        <f t="shared" si="7"/>
        <v>0</v>
      </c>
      <c r="BI156" s="214">
        <f t="shared" si="8"/>
        <v>0</v>
      </c>
      <c r="BJ156" s="16" t="s">
        <v>85</v>
      </c>
      <c r="BK156" s="214">
        <f t="shared" si="9"/>
        <v>0</v>
      </c>
      <c r="BL156" s="16" t="s">
        <v>401</v>
      </c>
      <c r="BM156" s="213" t="s">
        <v>501</v>
      </c>
    </row>
    <row r="157" spans="1:65" s="2" customFormat="1" ht="16.5" customHeight="1">
      <c r="A157" s="33"/>
      <c r="B157" s="34"/>
      <c r="C157" s="202" t="s">
        <v>335</v>
      </c>
      <c r="D157" s="202" t="s">
        <v>132</v>
      </c>
      <c r="E157" s="203" t="s">
        <v>502</v>
      </c>
      <c r="F157" s="204" t="s">
        <v>503</v>
      </c>
      <c r="G157" s="205" t="s">
        <v>329</v>
      </c>
      <c r="H157" s="206">
        <v>285</v>
      </c>
      <c r="I157" s="207"/>
      <c r="J157" s="208">
        <f t="shared" si="0"/>
        <v>0</v>
      </c>
      <c r="K157" s="204" t="s">
        <v>136</v>
      </c>
      <c r="L157" s="38"/>
      <c r="M157" s="209" t="s">
        <v>1</v>
      </c>
      <c r="N157" s="210" t="s">
        <v>42</v>
      </c>
      <c r="O157" s="70"/>
      <c r="P157" s="211">
        <f t="shared" si="1"/>
        <v>0</v>
      </c>
      <c r="Q157" s="211">
        <v>0</v>
      </c>
      <c r="R157" s="211">
        <f t="shared" si="2"/>
        <v>0</v>
      </c>
      <c r="S157" s="211">
        <v>0</v>
      </c>
      <c r="T157" s="212">
        <f t="shared" si="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13" t="s">
        <v>238</v>
      </c>
      <c r="AT157" s="213" t="s">
        <v>132</v>
      </c>
      <c r="AU157" s="213" t="s">
        <v>87</v>
      </c>
      <c r="AY157" s="16" t="s">
        <v>129</v>
      </c>
      <c r="BE157" s="214">
        <f t="shared" si="4"/>
        <v>0</v>
      </c>
      <c r="BF157" s="214">
        <f t="shared" si="5"/>
        <v>0</v>
      </c>
      <c r="BG157" s="214">
        <f t="shared" si="6"/>
        <v>0</v>
      </c>
      <c r="BH157" s="214">
        <f t="shared" si="7"/>
        <v>0</v>
      </c>
      <c r="BI157" s="214">
        <f t="shared" si="8"/>
        <v>0</v>
      </c>
      <c r="BJ157" s="16" t="s">
        <v>85</v>
      </c>
      <c r="BK157" s="214">
        <f t="shared" si="9"/>
        <v>0</v>
      </c>
      <c r="BL157" s="16" t="s">
        <v>238</v>
      </c>
      <c r="BM157" s="213" t="s">
        <v>504</v>
      </c>
    </row>
    <row r="158" spans="1:65" s="12" customFormat="1" ht="22.9" customHeight="1">
      <c r="B158" s="186"/>
      <c r="C158" s="187"/>
      <c r="D158" s="188" t="s">
        <v>76</v>
      </c>
      <c r="E158" s="200" t="s">
        <v>505</v>
      </c>
      <c r="F158" s="200" t="s">
        <v>506</v>
      </c>
      <c r="G158" s="187"/>
      <c r="H158" s="187"/>
      <c r="I158" s="190"/>
      <c r="J158" s="201">
        <f>BK158</f>
        <v>0</v>
      </c>
      <c r="K158" s="187"/>
      <c r="L158" s="192"/>
      <c r="M158" s="193"/>
      <c r="N158" s="194"/>
      <c r="O158" s="194"/>
      <c r="P158" s="195">
        <f>SUM(P159:P167)</f>
        <v>0</v>
      </c>
      <c r="Q158" s="194"/>
      <c r="R158" s="195">
        <f>SUM(R159:R167)</f>
        <v>0</v>
      </c>
      <c r="S158" s="194"/>
      <c r="T158" s="196">
        <f>SUM(T159:T167)</f>
        <v>0</v>
      </c>
      <c r="AR158" s="197" t="s">
        <v>87</v>
      </c>
      <c r="AT158" s="198" t="s">
        <v>76</v>
      </c>
      <c r="AU158" s="198" t="s">
        <v>85</v>
      </c>
      <c r="AY158" s="197" t="s">
        <v>129</v>
      </c>
      <c r="BK158" s="199">
        <f>SUM(BK159:BK167)</f>
        <v>0</v>
      </c>
    </row>
    <row r="159" spans="1:65" s="2" customFormat="1" ht="16.5" customHeight="1">
      <c r="A159" s="33"/>
      <c r="B159" s="34"/>
      <c r="C159" s="202" t="s">
        <v>341</v>
      </c>
      <c r="D159" s="202" t="s">
        <v>132</v>
      </c>
      <c r="E159" s="203" t="s">
        <v>507</v>
      </c>
      <c r="F159" s="204" t="s">
        <v>508</v>
      </c>
      <c r="G159" s="205" t="s">
        <v>135</v>
      </c>
      <c r="H159" s="206">
        <v>1</v>
      </c>
      <c r="I159" s="207"/>
      <c r="J159" s="208">
        <f t="shared" ref="J159:J165" si="10">ROUND(I159*H159,2)</f>
        <v>0</v>
      </c>
      <c r="K159" s="204" t="s">
        <v>1</v>
      </c>
      <c r="L159" s="38"/>
      <c r="M159" s="209" t="s">
        <v>1</v>
      </c>
      <c r="N159" s="210" t="s">
        <v>42</v>
      </c>
      <c r="O159" s="70"/>
      <c r="P159" s="211">
        <f t="shared" ref="P159:P165" si="11">O159*H159</f>
        <v>0</v>
      </c>
      <c r="Q159" s="211">
        <v>0</v>
      </c>
      <c r="R159" s="211">
        <f t="shared" ref="R159:R165" si="12">Q159*H159</f>
        <v>0</v>
      </c>
      <c r="S159" s="211">
        <v>0</v>
      </c>
      <c r="T159" s="212">
        <f t="shared" ref="T159:T165" si="13"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13" t="s">
        <v>401</v>
      </c>
      <c r="AT159" s="213" t="s">
        <v>132</v>
      </c>
      <c r="AU159" s="213" t="s">
        <v>87</v>
      </c>
      <c r="AY159" s="16" t="s">
        <v>129</v>
      </c>
      <c r="BE159" s="214">
        <f t="shared" ref="BE159:BE165" si="14">IF(N159="základní",J159,0)</f>
        <v>0</v>
      </c>
      <c r="BF159" s="214">
        <f t="shared" ref="BF159:BF165" si="15">IF(N159="snížená",J159,0)</f>
        <v>0</v>
      </c>
      <c r="BG159" s="214">
        <f t="shared" ref="BG159:BG165" si="16">IF(N159="zákl. přenesená",J159,0)</f>
        <v>0</v>
      </c>
      <c r="BH159" s="214">
        <f t="shared" ref="BH159:BH165" si="17">IF(N159="sníž. přenesená",J159,0)</f>
        <v>0</v>
      </c>
      <c r="BI159" s="214">
        <f t="shared" ref="BI159:BI165" si="18">IF(N159="nulová",J159,0)</f>
        <v>0</v>
      </c>
      <c r="BJ159" s="16" t="s">
        <v>85</v>
      </c>
      <c r="BK159" s="214">
        <f t="shared" ref="BK159:BK165" si="19">ROUND(I159*H159,2)</f>
        <v>0</v>
      </c>
      <c r="BL159" s="16" t="s">
        <v>401</v>
      </c>
      <c r="BM159" s="213" t="s">
        <v>509</v>
      </c>
    </row>
    <row r="160" spans="1:65" s="2" customFormat="1" ht="16.5" customHeight="1">
      <c r="A160" s="33"/>
      <c r="B160" s="34"/>
      <c r="C160" s="202" t="s">
        <v>510</v>
      </c>
      <c r="D160" s="202" t="s">
        <v>132</v>
      </c>
      <c r="E160" s="203" t="s">
        <v>511</v>
      </c>
      <c r="F160" s="204" t="s">
        <v>512</v>
      </c>
      <c r="G160" s="205" t="s">
        <v>135</v>
      </c>
      <c r="H160" s="206">
        <v>1</v>
      </c>
      <c r="I160" s="207"/>
      <c r="J160" s="208">
        <f t="shared" si="10"/>
        <v>0</v>
      </c>
      <c r="K160" s="204" t="s">
        <v>1</v>
      </c>
      <c r="L160" s="38"/>
      <c r="M160" s="209" t="s">
        <v>1</v>
      </c>
      <c r="N160" s="210" t="s">
        <v>42</v>
      </c>
      <c r="O160" s="70"/>
      <c r="P160" s="211">
        <f t="shared" si="11"/>
        <v>0</v>
      </c>
      <c r="Q160" s="211">
        <v>0</v>
      </c>
      <c r="R160" s="211">
        <f t="shared" si="12"/>
        <v>0</v>
      </c>
      <c r="S160" s="211">
        <v>0</v>
      </c>
      <c r="T160" s="212">
        <f t="shared" si="1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13" t="s">
        <v>401</v>
      </c>
      <c r="AT160" s="213" t="s">
        <v>132</v>
      </c>
      <c r="AU160" s="213" t="s">
        <v>87</v>
      </c>
      <c r="AY160" s="16" t="s">
        <v>129</v>
      </c>
      <c r="BE160" s="214">
        <f t="shared" si="14"/>
        <v>0</v>
      </c>
      <c r="BF160" s="214">
        <f t="shared" si="15"/>
        <v>0</v>
      </c>
      <c r="BG160" s="214">
        <f t="shared" si="16"/>
        <v>0</v>
      </c>
      <c r="BH160" s="214">
        <f t="shared" si="17"/>
        <v>0</v>
      </c>
      <c r="BI160" s="214">
        <f t="shared" si="18"/>
        <v>0</v>
      </c>
      <c r="BJ160" s="16" t="s">
        <v>85</v>
      </c>
      <c r="BK160" s="214">
        <f t="shared" si="19"/>
        <v>0</v>
      </c>
      <c r="BL160" s="16" t="s">
        <v>401</v>
      </c>
      <c r="BM160" s="213" t="s">
        <v>513</v>
      </c>
    </row>
    <row r="161" spans="1:65" s="2" customFormat="1" ht="16.5" customHeight="1">
      <c r="A161" s="33"/>
      <c r="B161" s="34"/>
      <c r="C161" s="202" t="s">
        <v>514</v>
      </c>
      <c r="D161" s="202" t="s">
        <v>132</v>
      </c>
      <c r="E161" s="203" t="s">
        <v>515</v>
      </c>
      <c r="F161" s="204" t="s">
        <v>516</v>
      </c>
      <c r="G161" s="205" t="s">
        <v>135</v>
      </c>
      <c r="H161" s="206">
        <v>1</v>
      </c>
      <c r="I161" s="207"/>
      <c r="J161" s="208">
        <f t="shared" si="10"/>
        <v>0</v>
      </c>
      <c r="K161" s="204" t="s">
        <v>1</v>
      </c>
      <c r="L161" s="38"/>
      <c r="M161" s="209" t="s">
        <v>1</v>
      </c>
      <c r="N161" s="210" t="s">
        <v>42</v>
      </c>
      <c r="O161" s="70"/>
      <c r="P161" s="211">
        <f t="shared" si="11"/>
        <v>0</v>
      </c>
      <c r="Q161" s="211">
        <v>0</v>
      </c>
      <c r="R161" s="211">
        <f t="shared" si="12"/>
        <v>0</v>
      </c>
      <c r="S161" s="211">
        <v>0</v>
      </c>
      <c r="T161" s="212">
        <f t="shared" si="1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13" t="s">
        <v>401</v>
      </c>
      <c r="AT161" s="213" t="s">
        <v>132</v>
      </c>
      <c r="AU161" s="213" t="s">
        <v>87</v>
      </c>
      <c r="AY161" s="16" t="s">
        <v>129</v>
      </c>
      <c r="BE161" s="214">
        <f t="shared" si="14"/>
        <v>0</v>
      </c>
      <c r="BF161" s="214">
        <f t="shared" si="15"/>
        <v>0</v>
      </c>
      <c r="BG161" s="214">
        <f t="shared" si="16"/>
        <v>0</v>
      </c>
      <c r="BH161" s="214">
        <f t="shared" si="17"/>
        <v>0</v>
      </c>
      <c r="BI161" s="214">
        <f t="shared" si="18"/>
        <v>0</v>
      </c>
      <c r="BJ161" s="16" t="s">
        <v>85</v>
      </c>
      <c r="BK161" s="214">
        <f t="shared" si="19"/>
        <v>0</v>
      </c>
      <c r="BL161" s="16" t="s">
        <v>401</v>
      </c>
      <c r="BM161" s="213" t="s">
        <v>517</v>
      </c>
    </row>
    <row r="162" spans="1:65" s="2" customFormat="1" ht="16.5" customHeight="1">
      <c r="A162" s="33"/>
      <c r="B162" s="34"/>
      <c r="C162" s="202" t="s">
        <v>518</v>
      </c>
      <c r="D162" s="202" t="s">
        <v>132</v>
      </c>
      <c r="E162" s="203" t="s">
        <v>519</v>
      </c>
      <c r="F162" s="204" t="s">
        <v>520</v>
      </c>
      <c r="G162" s="205" t="s">
        <v>135</v>
      </c>
      <c r="H162" s="206">
        <v>1</v>
      </c>
      <c r="I162" s="207"/>
      <c r="J162" s="208">
        <f t="shared" si="10"/>
        <v>0</v>
      </c>
      <c r="K162" s="204" t="s">
        <v>1</v>
      </c>
      <c r="L162" s="38"/>
      <c r="M162" s="209" t="s">
        <v>1</v>
      </c>
      <c r="N162" s="210" t="s">
        <v>42</v>
      </c>
      <c r="O162" s="70"/>
      <c r="P162" s="211">
        <f t="shared" si="11"/>
        <v>0</v>
      </c>
      <c r="Q162" s="211">
        <v>0</v>
      </c>
      <c r="R162" s="211">
        <f t="shared" si="12"/>
        <v>0</v>
      </c>
      <c r="S162" s="211">
        <v>0</v>
      </c>
      <c r="T162" s="212">
        <f t="shared" si="1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13" t="s">
        <v>401</v>
      </c>
      <c r="AT162" s="213" t="s">
        <v>132</v>
      </c>
      <c r="AU162" s="213" t="s">
        <v>87</v>
      </c>
      <c r="AY162" s="16" t="s">
        <v>129</v>
      </c>
      <c r="BE162" s="214">
        <f t="shared" si="14"/>
        <v>0</v>
      </c>
      <c r="BF162" s="214">
        <f t="shared" si="15"/>
        <v>0</v>
      </c>
      <c r="BG162" s="214">
        <f t="shared" si="16"/>
        <v>0</v>
      </c>
      <c r="BH162" s="214">
        <f t="shared" si="17"/>
        <v>0</v>
      </c>
      <c r="BI162" s="214">
        <f t="shared" si="18"/>
        <v>0</v>
      </c>
      <c r="BJ162" s="16" t="s">
        <v>85</v>
      </c>
      <c r="BK162" s="214">
        <f t="shared" si="19"/>
        <v>0</v>
      </c>
      <c r="BL162" s="16" t="s">
        <v>401</v>
      </c>
      <c r="BM162" s="213" t="s">
        <v>521</v>
      </c>
    </row>
    <row r="163" spans="1:65" s="2" customFormat="1" ht="16.5" customHeight="1">
      <c r="A163" s="33"/>
      <c r="B163" s="34"/>
      <c r="C163" s="202" t="s">
        <v>522</v>
      </c>
      <c r="D163" s="202" t="s">
        <v>132</v>
      </c>
      <c r="E163" s="203" t="s">
        <v>523</v>
      </c>
      <c r="F163" s="204" t="s">
        <v>524</v>
      </c>
      <c r="G163" s="205" t="s">
        <v>135</v>
      </c>
      <c r="H163" s="206">
        <v>1</v>
      </c>
      <c r="I163" s="207"/>
      <c r="J163" s="208">
        <f t="shared" si="10"/>
        <v>0</v>
      </c>
      <c r="K163" s="204" t="s">
        <v>1</v>
      </c>
      <c r="L163" s="38"/>
      <c r="M163" s="209" t="s">
        <v>1</v>
      </c>
      <c r="N163" s="210" t="s">
        <v>42</v>
      </c>
      <c r="O163" s="70"/>
      <c r="P163" s="211">
        <f t="shared" si="11"/>
        <v>0</v>
      </c>
      <c r="Q163" s="211">
        <v>0</v>
      </c>
      <c r="R163" s="211">
        <f t="shared" si="12"/>
        <v>0</v>
      </c>
      <c r="S163" s="211">
        <v>0</v>
      </c>
      <c r="T163" s="212">
        <f t="shared" si="1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13" t="s">
        <v>401</v>
      </c>
      <c r="AT163" s="213" t="s">
        <v>132</v>
      </c>
      <c r="AU163" s="213" t="s">
        <v>87</v>
      </c>
      <c r="AY163" s="16" t="s">
        <v>129</v>
      </c>
      <c r="BE163" s="214">
        <f t="shared" si="14"/>
        <v>0</v>
      </c>
      <c r="BF163" s="214">
        <f t="shared" si="15"/>
        <v>0</v>
      </c>
      <c r="BG163" s="214">
        <f t="shared" si="16"/>
        <v>0</v>
      </c>
      <c r="BH163" s="214">
        <f t="shared" si="17"/>
        <v>0</v>
      </c>
      <c r="BI163" s="214">
        <f t="shared" si="18"/>
        <v>0</v>
      </c>
      <c r="BJ163" s="16" t="s">
        <v>85</v>
      </c>
      <c r="BK163" s="214">
        <f t="shared" si="19"/>
        <v>0</v>
      </c>
      <c r="BL163" s="16" t="s">
        <v>401</v>
      </c>
      <c r="BM163" s="213" t="s">
        <v>525</v>
      </c>
    </row>
    <row r="164" spans="1:65" s="2" customFormat="1" ht="16.5" customHeight="1">
      <c r="A164" s="33"/>
      <c r="B164" s="34"/>
      <c r="C164" s="202" t="s">
        <v>526</v>
      </c>
      <c r="D164" s="202" t="s">
        <v>132</v>
      </c>
      <c r="E164" s="203" t="s">
        <v>527</v>
      </c>
      <c r="F164" s="204" t="s">
        <v>388</v>
      </c>
      <c r="G164" s="205" t="s">
        <v>209</v>
      </c>
      <c r="H164" s="206">
        <v>20</v>
      </c>
      <c r="I164" s="207"/>
      <c r="J164" s="208">
        <f t="shared" si="10"/>
        <v>0</v>
      </c>
      <c r="K164" s="204" t="s">
        <v>1</v>
      </c>
      <c r="L164" s="38"/>
      <c r="M164" s="209" t="s">
        <v>1</v>
      </c>
      <c r="N164" s="210" t="s">
        <v>42</v>
      </c>
      <c r="O164" s="70"/>
      <c r="P164" s="211">
        <f t="shared" si="11"/>
        <v>0</v>
      </c>
      <c r="Q164" s="211">
        <v>0</v>
      </c>
      <c r="R164" s="211">
        <f t="shared" si="12"/>
        <v>0</v>
      </c>
      <c r="S164" s="211">
        <v>0</v>
      </c>
      <c r="T164" s="212">
        <f t="shared" si="1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13" t="s">
        <v>401</v>
      </c>
      <c r="AT164" s="213" t="s">
        <v>132</v>
      </c>
      <c r="AU164" s="213" t="s">
        <v>87</v>
      </c>
      <c r="AY164" s="16" t="s">
        <v>129</v>
      </c>
      <c r="BE164" s="214">
        <f t="shared" si="14"/>
        <v>0</v>
      </c>
      <c r="BF164" s="214">
        <f t="shared" si="15"/>
        <v>0</v>
      </c>
      <c r="BG164" s="214">
        <f t="shared" si="16"/>
        <v>0</v>
      </c>
      <c r="BH164" s="214">
        <f t="shared" si="17"/>
        <v>0</v>
      </c>
      <c r="BI164" s="214">
        <f t="shared" si="18"/>
        <v>0</v>
      </c>
      <c r="BJ164" s="16" t="s">
        <v>85</v>
      </c>
      <c r="BK164" s="214">
        <f t="shared" si="19"/>
        <v>0</v>
      </c>
      <c r="BL164" s="16" t="s">
        <v>401</v>
      </c>
      <c r="BM164" s="213" t="s">
        <v>528</v>
      </c>
    </row>
    <row r="165" spans="1:65" s="2" customFormat="1" ht="16.5" customHeight="1">
      <c r="A165" s="33"/>
      <c r="B165" s="34"/>
      <c r="C165" s="202" t="s">
        <v>529</v>
      </c>
      <c r="D165" s="202" t="s">
        <v>132</v>
      </c>
      <c r="E165" s="203" t="s">
        <v>530</v>
      </c>
      <c r="F165" s="204" t="s">
        <v>531</v>
      </c>
      <c r="G165" s="205" t="s">
        <v>135</v>
      </c>
      <c r="H165" s="206">
        <v>1</v>
      </c>
      <c r="I165" s="207"/>
      <c r="J165" s="208">
        <f t="shared" si="10"/>
        <v>0</v>
      </c>
      <c r="K165" s="204" t="s">
        <v>1</v>
      </c>
      <c r="L165" s="38"/>
      <c r="M165" s="209" t="s">
        <v>1</v>
      </c>
      <c r="N165" s="210" t="s">
        <v>42</v>
      </c>
      <c r="O165" s="70"/>
      <c r="P165" s="211">
        <f t="shared" si="11"/>
        <v>0</v>
      </c>
      <c r="Q165" s="211">
        <v>0</v>
      </c>
      <c r="R165" s="211">
        <f t="shared" si="12"/>
        <v>0</v>
      </c>
      <c r="S165" s="211">
        <v>0</v>
      </c>
      <c r="T165" s="212">
        <f t="shared" si="1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13" t="s">
        <v>401</v>
      </c>
      <c r="AT165" s="213" t="s">
        <v>132</v>
      </c>
      <c r="AU165" s="213" t="s">
        <v>87</v>
      </c>
      <c r="AY165" s="16" t="s">
        <v>129</v>
      </c>
      <c r="BE165" s="214">
        <f t="shared" si="14"/>
        <v>0</v>
      </c>
      <c r="BF165" s="214">
        <f t="shared" si="15"/>
        <v>0</v>
      </c>
      <c r="BG165" s="214">
        <f t="shared" si="16"/>
        <v>0</v>
      </c>
      <c r="BH165" s="214">
        <f t="shared" si="17"/>
        <v>0</v>
      </c>
      <c r="BI165" s="214">
        <f t="shared" si="18"/>
        <v>0</v>
      </c>
      <c r="BJ165" s="16" t="s">
        <v>85</v>
      </c>
      <c r="BK165" s="214">
        <f t="shared" si="19"/>
        <v>0</v>
      </c>
      <c r="BL165" s="16" t="s">
        <v>401</v>
      </c>
      <c r="BM165" s="213" t="s">
        <v>532</v>
      </c>
    </row>
    <row r="166" spans="1:65" s="2" customFormat="1" ht="29.25">
      <c r="A166" s="33"/>
      <c r="B166" s="34"/>
      <c r="C166" s="35"/>
      <c r="D166" s="222" t="s">
        <v>265</v>
      </c>
      <c r="E166" s="35"/>
      <c r="F166" s="242" t="s">
        <v>386</v>
      </c>
      <c r="G166" s="35"/>
      <c r="H166" s="35"/>
      <c r="I166" s="114"/>
      <c r="J166" s="35"/>
      <c r="K166" s="35"/>
      <c r="L166" s="38"/>
      <c r="M166" s="243"/>
      <c r="N166" s="244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265</v>
      </c>
      <c r="AU166" s="16" t="s">
        <v>87</v>
      </c>
    </row>
    <row r="167" spans="1:65" s="2" customFormat="1" ht="16.5" customHeight="1">
      <c r="A167" s="33"/>
      <c r="B167" s="34"/>
      <c r="C167" s="202" t="s">
        <v>533</v>
      </c>
      <c r="D167" s="202" t="s">
        <v>132</v>
      </c>
      <c r="E167" s="203" t="s">
        <v>534</v>
      </c>
      <c r="F167" s="204" t="s">
        <v>535</v>
      </c>
      <c r="G167" s="205" t="s">
        <v>135</v>
      </c>
      <c r="H167" s="206">
        <v>1</v>
      </c>
      <c r="I167" s="207"/>
      <c r="J167" s="208">
        <f>ROUND(I167*H167,2)</f>
        <v>0</v>
      </c>
      <c r="K167" s="204" t="s">
        <v>1</v>
      </c>
      <c r="L167" s="38"/>
      <c r="M167" s="215" t="s">
        <v>1</v>
      </c>
      <c r="N167" s="216" t="s">
        <v>42</v>
      </c>
      <c r="O167" s="217"/>
      <c r="P167" s="218">
        <f>O167*H167</f>
        <v>0</v>
      </c>
      <c r="Q167" s="218">
        <v>0</v>
      </c>
      <c r="R167" s="218">
        <f>Q167*H167</f>
        <v>0</v>
      </c>
      <c r="S167" s="218">
        <v>0</v>
      </c>
      <c r="T167" s="219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13" t="s">
        <v>401</v>
      </c>
      <c r="AT167" s="213" t="s">
        <v>132</v>
      </c>
      <c r="AU167" s="213" t="s">
        <v>87</v>
      </c>
      <c r="AY167" s="16" t="s">
        <v>129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6" t="s">
        <v>85</v>
      </c>
      <c r="BK167" s="214">
        <f>ROUND(I167*H167,2)</f>
        <v>0</v>
      </c>
      <c r="BL167" s="16" t="s">
        <v>401</v>
      </c>
      <c r="BM167" s="213" t="s">
        <v>536</v>
      </c>
    </row>
    <row r="168" spans="1:65" s="2" customFormat="1" ht="6.95" customHeight="1">
      <c r="A168" s="33"/>
      <c r="B168" s="53"/>
      <c r="C168" s="54"/>
      <c r="D168" s="54"/>
      <c r="E168" s="54"/>
      <c r="F168" s="54"/>
      <c r="G168" s="54"/>
      <c r="H168" s="54"/>
      <c r="I168" s="151"/>
      <c r="J168" s="54"/>
      <c r="K168" s="54"/>
      <c r="L168" s="38"/>
      <c r="M168" s="33"/>
      <c r="O168" s="33"/>
      <c r="P168" s="33"/>
      <c r="Q168" s="33"/>
      <c r="R168" s="33"/>
      <c r="S168" s="33"/>
      <c r="T168" s="33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</row>
  </sheetData>
  <sheetProtection algorithmName="SHA-512" hashValue="UkgphKoDFbUjs1O+HQBQYxtwYuQX1R5XU7KHuj7XLP1uu4m8SWpSTCRSRcMXxF+GBar1nSHNu4YqaFl/gFOOsQ==" saltValue="a/ujeP9rrd7i3bKGT30P74tiPj5qYfCIvueq7uTF7lQwVS3KOmuaptNdd9tSwRZE4FIjoRga8Aa9YjNjOeJv8Q==" spinCount="100000" sheet="1" objects="1" scenarios="1" formatColumns="0" formatRows="0" autoFilter="0"/>
  <autoFilter ref="C118:K167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9"/>
  <sheetViews>
    <sheetView showGridLines="0" view="pageBreakPreview" zoomScaleNormal="100" zoomScaleSheetLayoutView="100" workbookViewId="0">
      <selection activeCell="A11" sqref="A11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8.33203125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6" t="s">
        <v>99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100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1" t="str">
        <f>'Rekapitulace stavby'!K6</f>
        <v>ZŠ Hanspaulka - doplnění chlazení do půdní vestavby</v>
      </c>
      <c r="F7" s="302"/>
      <c r="G7" s="302"/>
      <c r="H7" s="302"/>
      <c r="I7" s="107"/>
      <c r="L7" s="19"/>
    </row>
    <row r="8" spans="1:46" s="2" customFormat="1" ht="12" customHeight="1">
      <c r="A8" s="33"/>
      <c r="B8" s="38"/>
      <c r="C8" s="33"/>
      <c r="D8" s="113" t="s">
        <v>101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3" t="s">
        <v>537</v>
      </c>
      <c r="F9" s="304"/>
      <c r="G9" s="304"/>
      <c r="H9" s="304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17. 10. 2019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26</v>
      </c>
      <c r="F15" s="33"/>
      <c r="G15" s="33"/>
      <c r="H15" s="33"/>
      <c r="I15" s="116" t="s">
        <v>27</v>
      </c>
      <c r="J15" s="115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28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5" t="str">
        <f>'Rekapitulace stavby'!E14</f>
        <v>Vyplň údaj</v>
      </c>
      <c r="F18" s="306"/>
      <c r="G18" s="306"/>
      <c r="H18" s="306"/>
      <c r="I18" s="116" t="s">
        <v>27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30</v>
      </c>
      <c r="E20" s="33"/>
      <c r="F20" s="33"/>
      <c r="G20" s="33"/>
      <c r="H20" s="33"/>
      <c r="I20" s="116" t="s">
        <v>25</v>
      </c>
      <c r="J20" s="115" t="s">
        <v>1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">
        <v>31</v>
      </c>
      <c r="F21" s="33"/>
      <c r="G21" s="33"/>
      <c r="H21" s="33"/>
      <c r="I21" s="116" t="s">
        <v>27</v>
      </c>
      <c r="J21" s="115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33</v>
      </c>
      <c r="E23" s="33"/>
      <c r="F23" s="33"/>
      <c r="G23" s="33"/>
      <c r="H23" s="33"/>
      <c r="I23" s="116" t="s">
        <v>25</v>
      </c>
      <c r="J23" s="115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">
        <v>34</v>
      </c>
      <c r="F24" s="33"/>
      <c r="G24" s="33"/>
      <c r="H24" s="33"/>
      <c r="I24" s="116" t="s">
        <v>27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35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07" t="s">
        <v>1</v>
      </c>
      <c r="F27" s="307"/>
      <c r="G27" s="307"/>
      <c r="H27" s="307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ROUND(J118,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ROUND((SUM(BE118:BE238)),  2)</f>
        <v>0</v>
      </c>
      <c r="G33" s="33"/>
      <c r="H33" s="33"/>
      <c r="I33" s="130">
        <v>0.21</v>
      </c>
      <c r="J33" s="129">
        <f>ROUND(((SUM(BE118:BE238))*I33),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ROUND((SUM(BF118:BF238)),  2)</f>
        <v>0</v>
      </c>
      <c r="G34" s="33"/>
      <c r="H34" s="33"/>
      <c r="I34" s="130">
        <v>0.15</v>
      </c>
      <c r="J34" s="129">
        <f>ROUND(((SUM(BF118:BF238))*I34),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ROUND((SUM(BG118:BG238)),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ROUND((SUM(BH118:BH238)),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ROUND((SUM(BI118:BI238)),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103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8" t="str">
        <f>E7</f>
        <v>ZŠ Hanspaulka - doplnění chlazení do půdní vestavby</v>
      </c>
      <c r="F85" s="309"/>
      <c r="G85" s="309"/>
      <c r="H85" s="309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101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0" t="str">
        <f>E9</f>
        <v>05 - CHLAZENÍ</v>
      </c>
      <c r="F87" s="310"/>
      <c r="G87" s="310"/>
      <c r="H87" s="310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Sušická č.p. 1000/29,  Praha 6 - Dejvice </v>
      </c>
      <c r="G89" s="35"/>
      <c r="H89" s="35"/>
      <c r="I89" s="116" t="s">
        <v>22</v>
      </c>
      <c r="J89" s="65" t="str">
        <f>IF(J12="","",J12)</f>
        <v>17. 10. 2019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24</v>
      </c>
      <c r="D91" s="35"/>
      <c r="E91" s="35"/>
      <c r="F91" s="26" t="str">
        <f>E15</f>
        <v>Městská část Praha 6</v>
      </c>
      <c r="G91" s="35"/>
      <c r="H91" s="35"/>
      <c r="I91" s="116" t="s">
        <v>30</v>
      </c>
      <c r="J91" s="31" t="str">
        <f>E21</f>
        <v>QUADRA PROJECT s.r.o.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28</v>
      </c>
      <c r="D92" s="35"/>
      <c r="E92" s="35"/>
      <c r="F92" s="26" t="str">
        <f>IF(E18="","",E18)</f>
        <v>Vyplň údaj</v>
      </c>
      <c r="G92" s="35"/>
      <c r="H92" s="35"/>
      <c r="I92" s="116" t="s">
        <v>33</v>
      </c>
      <c r="J92" s="31" t="str">
        <f>E24</f>
        <v>Vladimír Mrázek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104</v>
      </c>
      <c r="D94" s="156"/>
      <c r="E94" s="156"/>
      <c r="F94" s="156"/>
      <c r="G94" s="156"/>
      <c r="H94" s="156"/>
      <c r="I94" s="157"/>
      <c r="J94" s="158" t="s">
        <v>105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106</v>
      </c>
      <c r="D96" s="35"/>
      <c r="E96" s="35"/>
      <c r="F96" s="35"/>
      <c r="G96" s="35"/>
      <c r="H96" s="35"/>
      <c r="I96" s="114"/>
      <c r="J96" s="83">
        <f>J118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107</v>
      </c>
    </row>
    <row r="97" spans="1:31" s="9" customFormat="1" ht="24.95" customHeight="1">
      <c r="B97" s="160"/>
      <c r="C97" s="161"/>
      <c r="D97" s="162" t="s">
        <v>172</v>
      </c>
      <c r="E97" s="163"/>
      <c r="F97" s="163"/>
      <c r="G97" s="163"/>
      <c r="H97" s="163"/>
      <c r="I97" s="164"/>
      <c r="J97" s="165">
        <f>J119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538</v>
      </c>
      <c r="E98" s="170"/>
      <c r="F98" s="170"/>
      <c r="G98" s="170"/>
      <c r="H98" s="170"/>
      <c r="I98" s="171"/>
      <c r="J98" s="172">
        <f>J120</f>
        <v>0</v>
      </c>
      <c r="K98" s="168"/>
      <c r="L98" s="173"/>
    </row>
    <row r="99" spans="1:31" s="2" customFormat="1" ht="21.75" customHeight="1">
      <c r="A99" s="33"/>
      <c r="B99" s="34"/>
      <c r="C99" s="35"/>
      <c r="D99" s="35"/>
      <c r="E99" s="35"/>
      <c r="F99" s="35"/>
      <c r="G99" s="35"/>
      <c r="H99" s="35"/>
      <c r="I99" s="114"/>
      <c r="J99" s="35"/>
      <c r="K99" s="35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6.95" customHeight="1">
      <c r="A100" s="33"/>
      <c r="B100" s="53"/>
      <c r="C100" s="54"/>
      <c r="D100" s="54"/>
      <c r="E100" s="54"/>
      <c r="F100" s="54"/>
      <c r="G100" s="54"/>
      <c r="H100" s="54"/>
      <c r="I100" s="151"/>
      <c r="J100" s="54"/>
      <c r="K100" s="54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6.95" customHeight="1">
      <c r="A104" s="33"/>
      <c r="B104" s="55"/>
      <c r="C104" s="56"/>
      <c r="D104" s="56"/>
      <c r="E104" s="56"/>
      <c r="F104" s="56"/>
      <c r="G104" s="56"/>
      <c r="H104" s="56"/>
      <c r="I104" s="154"/>
      <c r="J104" s="56"/>
      <c r="K104" s="56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4.95" customHeight="1">
      <c r="A105" s="33"/>
      <c r="B105" s="34"/>
      <c r="C105" s="22" t="s">
        <v>113</v>
      </c>
      <c r="D105" s="35"/>
      <c r="E105" s="35"/>
      <c r="F105" s="35"/>
      <c r="G105" s="35"/>
      <c r="H105" s="35"/>
      <c r="I105" s="114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34"/>
      <c r="C106" s="35"/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16</v>
      </c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6.5" customHeight="1">
      <c r="A108" s="33"/>
      <c r="B108" s="34"/>
      <c r="C108" s="35"/>
      <c r="D108" s="35"/>
      <c r="E108" s="308" t="str">
        <f>E7</f>
        <v>ZŠ Hanspaulka - doplnění chlazení do půdní vestavby</v>
      </c>
      <c r="F108" s="309"/>
      <c r="G108" s="309"/>
      <c r="H108" s="309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101</v>
      </c>
      <c r="D109" s="35"/>
      <c r="E109" s="35"/>
      <c r="F109" s="35"/>
      <c r="G109" s="35"/>
      <c r="H109" s="35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5"/>
      <c r="D110" s="35"/>
      <c r="E110" s="260" t="str">
        <f>E9</f>
        <v>05 - CHLAZENÍ</v>
      </c>
      <c r="F110" s="310"/>
      <c r="G110" s="310"/>
      <c r="H110" s="310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20</v>
      </c>
      <c r="D112" s="35"/>
      <c r="E112" s="35"/>
      <c r="F112" s="26" t="str">
        <f>F12</f>
        <v xml:space="preserve">Sušická č.p. 1000/29,  Praha 6 - Dejvice </v>
      </c>
      <c r="G112" s="35"/>
      <c r="H112" s="35"/>
      <c r="I112" s="116" t="s">
        <v>22</v>
      </c>
      <c r="J112" s="65" t="str">
        <f>IF(J12="","",J12)</f>
        <v>17. 10. 2019</v>
      </c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114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25.7" customHeight="1">
      <c r="A114" s="33"/>
      <c r="B114" s="34"/>
      <c r="C114" s="28" t="s">
        <v>24</v>
      </c>
      <c r="D114" s="35"/>
      <c r="E114" s="35"/>
      <c r="F114" s="26" t="str">
        <f>E15</f>
        <v>Městská část Praha 6</v>
      </c>
      <c r="G114" s="35"/>
      <c r="H114" s="35"/>
      <c r="I114" s="116" t="s">
        <v>30</v>
      </c>
      <c r="J114" s="31" t="str">
        <f>E21</f>
        <v>QUADRA PROJECT s.r.o.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28</v>
      </c>
      <c r="D115" s="35"/>
      <c r="E115" s="35"/>
      <c r="F115" s="26" t="str">
        <f>IF(E18="","",E18)</f>
        <v>Vyplň údaj</v>
      </c>
      <c r="G115" s="35"/>
      <c r="H115" s="35"/>
      <c r="I115" s="116" t="s">
        <v>33</v>
      </c>
      <c r="J115" s="31" t="str">
        <f>E24</f>
        <v>Vladimír Mrázek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35" customHeight="1">
      <c r="A116" s="33"/>
      <c r="B116" s="34"/>
      <c r="C116" s="35"/>
      <c r="D116" s="35"/>
      <c r="E116" s="35"/>
      <c r="F116" s="35"/>
      <c r="G116" s="35"/>
      <c r="H116" s="35"/>
      <c r="I116" s="114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1" customFormat="1" ht="29.25" customHeight="1">
      <c r="A117" s="174"/>
      <c r="B117" s="175"/>
      <c r="C117" s="176" t="s">
        <v>114</v>
      </c>
      <c r="D117" s="177" t="s">
        <v>62</v>
      </c>
      <c r="E117" s="177" t="s">
        <v>58</v>
      </c>
      <c r="F117" s="177" t="s">
        <v>59</v>
      </c>
      <c r="G117" s="177" t="s">
        <v>115</v>
      </c>
      <c r="H117" s="177" t="s">
        <v>116</v>
      </c>
      <c r="I117" s="178" t="s">
        <v>117</v>
      </c>
      <c r="J117" s="177" t="s">
        <v>105</v>
      </c>
      <c r="K117" s="179" t="s">
        <v>118</v>
      </c>
      <c r="L117" s="180"/>
      <c r="M117" s="74" t="s">
        <v>1</v>
      </c>
      <c r="N117" s="75" t="s">
        <v>41</v>
      </c>
      <c r="O117" s="75" t="s">
        <v>119</v>
      </c>
      <c r="P117" s="75" t="s">
        <v>120</v>
      </c>
      <c r="Q117" s="75" t="s">
        <v>121</v>
      </c>
      <c r="R117" s="75" t="s">
        <v>122</v>
      </c>
      <c r="S117" s="75" t="s">
        <v>123</v>
      </c>
      <c r="T117" s="76" t="s">
        <v>124</v>
      </c>
      <c r="U117" s="174"/>
      <c r="V117" s="174"/>
      <c r="W117" s="174"/>
      <c r="X117" s="174"/>
      <c r="Y117" s="174"/>
      <c r="Z117" s="174"/>
      <c r="AA117" s="174"/>
      <c r="AB117" s="174"/>
      <c r="AC117" s="174"/>
      <c r="AD117" s="174"/>
      <c r="AE117" s="174"/>
    </row>
    <row r="118" spans="1:65" s="2" customFormat="1" ht="22.9" customHeight="1">
      <c r="A118" s="33"/>
      <c r="B118" s="34"/>
      <c r="C118" s="81" t="s">
        <v>125</v>
      </c>
      <c r="D118" s="35"/>
      <c r="E118" s="35"/>
      <c r="F118" s="35"/>
      <c r="G118" s="35"/>
      <c r="H118" s="35"/>
      <c r="I118" s="114"/>
      <c r="J118" s="181">
        <f>BK118</f>
        <v>0</v>
      </c>
      <c r="K118" s="35"/>
      <c r="L118" s="38"/>
      <c r="M118" s="77"/>
      <c r="N118" s="182"/>
      <c r="O118" s="78"/>
      <c r="P118" s="183">
        <f>P119</f>
        <v>0</v>
      </c>
      <c r="Q118" s="78"/>
      <c r="R118" s="183">
        <f>R119</f>
        <v>0.77220000000000022</v>
      </c>
      <c r="S118" s="78"/>
      <c r="T118" s="184">
        <f>T119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76</v>
      </c>
      <c r="AU118" s="16" t="s">
        <v>107</v>
      </c>
      <c r="BK118" s="185">
        <f>BK119</f>
        <v>0</v>
      </c>
    </row>
    <row r="119" spans="1:65" s="12" customFormat="1" ht="25.9" customHeight="1">
      <c r="B119" s="186"/>
      <c r="C119" s="187"/>
      <c r="D119" s="188" t="s">
        <v>76</v>
      </c>
      <c r="E119" s="189" t="s">
        <v>277</v>
      </c>
      <c r="F119" s="189" t="s">
        <v>278</v>
      </c>
      <c r="G119" s="187"/>
      <c r="H119" s="187"/>
      <c r="I119" s="190"/>
      <c r="J119" s="191">
        <f>BK119</f>
        <v>0</v>
      </c>
      <c r="K119" s="187"/>
      <c r="L119" s="192"/>
      <c r="M119" s="193"/>
      <c r="N119" s="194"/>
      <c r="O119" s="194"/>
      <c r="P119" s="195">
        <f>P120</f>
        <v>0</v>
      </c>
      <c r="Q119" s="194"/>
      <c r="R119" s="195">
        <f>R120</f>
        <v>0.77220000000000022</v>
      </c>
      <c r="S119" s="194"/>
      <c r="T119" s="196">
        <f>T120</f>
        <v>0</v>
      </c>
      <c r="AR119" s="197" t="s">
        <v>87</v>
      </c>
      <c r="AT119" s="198" t="s">
        <v>76</v>
      </c>
      <c r="AU119" s="198" t="s">
        <v>77</v>
      </c>
      <c r="AY119" s="197" t="s">
        <v>129</v>
      </c>
      <c r="BK119" s="199">
        <f>BK120</f>
        <v>0</v>
      </c>
    </row>
    <row r="120" spans="1:65" s="12" customFormat="1" ht="22.9" customHeight="1">
      <c r="B120" s="186"/>
      <c r="C120" s="187"/>
      <c r="D120" s="188" t="s">
        <v>76</v>
      </c>
      <c r="E120" s="200" t="s">
        <v>539</v>
      </c>
      <c r="F120" s="200" t="s">
        <v>540</v>
      </c>
      <c r="G120" s="187"/>
      <c r="H120" s="187"/>
      <c r="I120" s="190"/>
      <c r="J120" s="201">
        <f>BK120</f>
        <v>0</v>
      </c>
      <c r="K120" s="187"/>
      <c r="L120" s="192"/>
      <c r="M120" s="193"/>
      <c r="N120" s="194"/>
      <c r="O120" s="194"/>
      <c r="P120" s="195">
        <f>SUM(P121:P238)</f>
        <v>0</v>
      </c>
      <c r="Q120" s="194"/>
      <c r="R120" s="195">
        <f>SUM(R121:R238)</f>
        <v>0.77220000000000022</v>
      </c>
      <c r="S120" s="194"/>
      <c r="T120" s="196">
        <f>SUM(T121:T238)</f>
        <v>0</v>
      </c>
      <c r="AR120" s="197" t="s">
        <v>87</v>
      </c>
      <c r="AT120" s="198" t="s">
        <v>76</v>
      </c>
      <c r="AU120" s="198" t="s">
        <v>85</v>
      </c>
      <c r="AY120" s="197" t="s">
        <v>129</v>
      </c>
      <c r="BK120" s="199">
        <f>SUM(BK121:BK238)</f>
        <v>0</v>
      </c>
    </row>
    <row r="121" spans="1:65" s="2" customFormat="1" ht="16.5" customHeight="1">
      <c r="A121" s="33"/>
      <c r="B121" s="34"/>
      <c r="C121" s="202" t="s">
        <v>85</v>
      </c>
      <c r="D121" s="202" t="s">
        <v>132</v>
      </c>
      <c r="E121" s="203" t="s">
        <v>541</v>
      </c>
      <c r="F121" s="204" t="s">
        <v>542</v>
      </c>
      <c r="G121" s="205" t="s">
        <v>209</v>
      </c>
      <c r="H121" s="206">
        <v>1</v>
      </c>
      <c r="I121" s="207"/>
      <c r="J121" s="208">
        <f>ROUND(I121*H121,2)</f>
        <v>0</v>
      </c>
      <c r="K121" s="204" t="s">
        <v>136</v>
      </c>
      <c r="L121" s="38"/>
      <c r="M121" s="209" t="s">
        <v>1</v>
      </c>
      <c r="N121" s="210" t="s">
        <v>42</v>
      </c>
      <c r="O121" s="70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13" t="s">
        <v>238</v>
      </c>
      <c r="AT121" s="213" t="s">
        <v>132</v>
      </c>
      <c r="AU121" s="213" t="s">
        <v>87</v>
      </c>
      <c r="AY121" s="16" t="s">
        <v>129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6" t="s">
        <v>85</v>
      </c>
      <c r="BK121" s="214">
        <f>ROUND(I121*H121,2)</f>
        <v>0</v>
      </c>
      <c r="BL121" s="16" t="s">
        <v>238</v>
      </c>
      <c r="BM121" s="213" t="s">
        <v>543</v>
      </c>
    </row>
    <row r="122" spans="1:65" s="2" customFormat="1" ht="19.5">
      <c r="A122" s="33"/>
      <c r="B122" s="34"/>
      <c r="C122" s="35"/>
      <c r="D122" s="222" t="s">
        <v>265</v>
      </c>
      <c r="E122" s="35"/>
      <c r="F122" s="242" t="s">
        <v>544</v>
      </c>
      <c r="G122" s="35"/>
      <c r="H122" s="35"/>
      <c r="I122" s="114"/>
      <c r="J122" s="35"/>
      <c r="K122" s="35"/>
      <c r="L122" s="38"/>
      <c r="M122" s="243"/>
      <c r="N122" s="244"/>
      <c r="O122" s="70"/>
      <c r="P122" s="70"/>
      <c r="Q122" s="70"/>
      <c r="R122" s="70"/>
      <c r="S122" s="70"/>
      <c r="T122" s="71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265</v>
      </c>
      <c r="AU122" s="16" t="s">
        <v>87</v>
      </c>
    </row>
    <row r="123" spans="1:65" s="2" customFormat="1" ht="21.75" customHeight="1">
      <c r="A123" s="33"/>
      <c r="B123" s="34"/>
      <c r="C123" s="232" t="s">
        <v>87</v>
      </c>
      <c r="D123" s="232" t="s">
        <v>223</v>
      </c>
      <c r="E123" s="233" t="s">
        <v>545</v>
      </c>
      <c r="F123" s="234" t="s">
        <v>546</v>
      </c>
      <c r="G123" s="235" t="s">
        <v>209</v>
      </c>
      <c r="H123" s="236">
        <v>1</v>
      </c>
      <c r="I123" s="237"/>
      <c r="J123" s="238">
        <f>ROUND(I123*H123,2)</f>
        <v>0</v>
      </c>
      <c r="K123" s="234" t="s">
        <v>1</v>
      </c>
      <c r="L123" s="239"/>
      <c r="M123" s="240" t="s">
        <v>1</v>
      </c>
      <c r="N123" s="241" t="s">
        <v>42</v>
      </c>
      <c r="O123" s="70"/>
      <c r="P123" s="211">
        <f>O123*H123</f>
        <v>0</v>
      </c>
      <c r="Q123" s="211">
        <v>8.9999999999999998E-4</v>
      </c>
      <c r="R123" s="211">
        <f>Q123*H123</f>
        <v>8.9999999999999998E-4</v>
      </c>
      <c r="S123" s="211">
        <v>0</v>
      </c>
      <c r="T123" s="212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13" t="s">
        <v>400</v>
      </c>
      <c r="AT123" s="213" t="s">
        <v>223</v>
      </c>
      <c r="AU123" s="213" t="s">
        <v>87</v>
      </c>
      <c r="AY123" s="16" t="s">
        <v>129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6" t="s">
        <v>85</v>
      </c>
      <c r="BK123" s="214">
        <f>ROUND(I123*H123,2)</f>
        <v>0</v>
      </c>
      <c r="BL123" s="16" t="s">
        <v>401</v>
      </c>
      <c r="BM123" s="213" t="s">
        <v>547</v>
      </c>
    </row>
    <row r="124" spans="1:65" s="2" customFormat="1" ht="16.5" customHeight="1">
      <c r="A124" s="33"/>
      <c r="B124" s="34"/>
      <c r="C124" s="232" t="s">
        <v>145</v>
      </c>
      <c r="D124" s="232" t="s">
        <v>223</v>
      </c>
      <c r="E124" s="233" t="s">
        <v>548</v>
      </c>
      <c r="F124" s="234" t="s">
        <v>549</v>
      </c>
      <c r="G124" s="235" t="s">
        <v>209</v>
      </c>
      <c r="H124" s="236">
        <v>1</v>
      </c>
      <c r="I124" s="237"/>
      <c r="J124" s="238">
        <f>ROUND(I124*H124,2)</f>
        <v>0</v>
      </c>
      <c r="K124" s="234" t="s">
        <v>1</v>
      </c>
      <c r="L124" s="239"/>
      <c r="M124" s="240" t="s">
        <v>1</v>
      </c>
      <c r="N124" s="241" t="s">
        <v>42</v>
      </c>
      <c r="O124" s="70"/>
      <c r="P124" s="211">
        <f>O124*H124</f>
        <v>0</v>
      </c>
      <c r="Q124" s="211">
        <v>8.9999999999999998E-4</v>
      </c>
      <c r="R124" s="211">
        <f>Q124*H124</f>
        <v>8.9999999999999998E-4</v>
      </c>
      <c r="S124" s="211">
        <v>0</v>
      </c>
      <c r="T124" s="212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3" t="s">
        <v>400</v>
      </c>
      <c r="AT124" s="213" t="s">
        <v>223</v>
      </c>
      <c r="AU124" s="213" t="s">
        <v>87</v>
      </c>
      <c r="AY124" s="16" t="s">
        <v>129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6" t="s">
        <v>85</v>
      </c>
      <c r="BK124" s="214">
        <f>ROUND(I124*H124,2)</f>
        <v>0</v>
      </c>
      <c r="BL124" s="16" t="s">
        <v>401</v>
      </c>
      <c r="BM124" s="213" t="s">
        <v>550</v>
      </c>
    </row>
    <row r="125" spans="1:65" s="2" customFormat="1" ht="16.5" customHeight="1">
      <c r="A125" s="33"/>
      <c r="B125" s="34"/>
      <c r="C125" s="202" t="s">
        <v>149</v>
      </c>
      <c r="D125" s="202" t="s">
        <v>132</v>
      </c>
      <c r="E125" s="203" t="s">
        <v>541</v>
      </c>
      <c r="F125" s="204" t="s">
        <v>542</v>
      </c>
      <c r="G125" s="205" t="s">
        <v>209</v>
      </c>
      <c r="H125" s="206">
        <v>1</v>
      </c>
      <c r="I125" s="207"/>
      <c r="J125" s="208">
        <f>ROUND(I125*H125,2)</f>
        <v>0</v>
      </c>
      <c r="K125" s="204" t="s">
        <v>136</v>
      </c>
      <c r="L125" s="38"/>
      <c r="M125" s="209" t="s">
        <v>1</v>
      </c>
      <c r="N125" s="210" t="s">
        <v>42</v>
      </c>
      <c r="O125" s="70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13" t="s">
        <v>238</v>
      </c>
      <c r="AT125" s="213" t="s">
        <v>132</v>
      </c>
      <c r="AU125" s="213" t="s">
        <v>87</v>
      </c>
      <c r="AY125" s="16" t="s">
        <v>129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6" t="s">
        <v>85</v>
      </c>
      <c r="BK125" s="214">
        <f>ROUND(I125*H125,2)</f>
        <v>0</v>
      </c>
      <c r="BL125" s="16" t="s">
        <v>238</v>
      </c>
      <c r="BM125" s="213" t="s">
        <v>551</v>
      </c>
    </row>
    <row r="126" spans="1:65" s="2" customFormat="1" ht="19.5">
      <c r="A126" s="33"/>
      <c r="B126" s="34"/>
      <c r="C126" s="35"/>
      <c r="D126" s="222" t="s">
        <v>265</v>
      </c>
      <c r="E126" s="35"/>
      <c r="F126" s="242" t="s">
        <v>552</v>
      </c>
      <c r="G126" s="35"/>
      <c r="H126" s="35"/>
      <c r="I126" s="114"/>
      <c r="J126" s="35"/>
      <c r="K126" s="35"/>
      <c r="L126" s="38"/>
      <c r="M126" s="243"/>
      <c r="N126" s="244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265</v>
      </c>
      <c r="AU126" s="16" t="s">
        <v>87</v>
      </c>
    </row>
    <row r="127" spans="1:65" s="2" customFormat="1" ht="21.75" customHeight="1">
      <c r="A127" s="33"/>
      <c r="B127" s="34"/>
      <c r="C127" s="232" t="s">
        <v>128</v>
      </c>
      <c r="D127" s="232" t="s">
        <v>223</v>
      </c>
      <c r="E127" s="233" t="s">
        <v>553</v>
      </c>
      <c r="F127" s="234" t="s">
        <v>546</v>
      </c>
      <c r="G127" s="235" t="s">
        <v>209</v>
      </c>
      <c r="H127" s="236">
        <v>1</v>
      </c>
      <c r="I127" s="237"/>
      <c r="J127" s="238">
        <f>ROUND(I127*H127,2)</f>
        <v>0</v>
      </c>
      <c r="K127" s="234" t="s">
        <v>1</v>
      </c>
      <c r="L127" s="239"/>
      <c r="M127" s="240" t="s">
        <v>1</v>
      </c>
      <c r="N127" s="241" t="s">
        <v>42</v>
      </c>
      <c r="O127" s="70"/>
      <c r="P127" s="211">
        <f>O127*H127</f>
        <v>0</v>
      </c>
      <c r="Q127" s="211">
        <v>8.9999999999999998E-4</v>
      </c>
      <c r="R127" s="211">
        <f>Q127*H127</f>
        <v>8.9999999999999998E-4</v>
      </c>
      <c r="S127" s="211">
        <v>0</v>
      </c>
      <c r="T127" s="21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3" t="s">
        <v>400</v>
      </c>
      <c r="AT127" s="213" t="s">
        <v>223</v>
      </c>
      <c r="AU127" s="213" t="s">
        <v>87</v>
      </c>
      <c r="AY127" s="16" t="s">
        <v>129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6" t="s">
        <v>85</v>
      </c>
      <c r="BK127" s="214">
        <f>ROUND(I127*H127,2)</f>
        <v>0</v>
      </c>
      <c r="BL127" s="16" t="s">
        <v>401</v>
      </c>
      <c r="BM127" s="213" t="s">
        <v>554</v>
      </c>
    </row>
    <row r="128" spans="1:65" s="2" customFormat="1" ht="16.5" customHeight="1">
      <c r="A128" s="33"/>
      <c r="B128" s="34"/>
      <c r="C128" s="232" t="s">
        <v>156</v>
      </c>
      <c r="D128" s="232" t="s">
        <v>223</v>
      </c>
      <c r="E128" s="233" t="s">
        <v>555</v>
      </c>
      <c r="F128" s="234" t="s">
        <v>549</v>
      </c>
      <c r="G128" s="235" t="s">
        <v>209</v>
      </c>
      <c r="H128" s="236">
        <v>1</v>
      </c>
      <c r="I128" s="237"/>
      <c r="J128" s="238">
        <f>ROUND(I128*H128,2)</f>
        <v>0</v>
      </c>
      <c r="K128" s="234" t="s">
        <v>1</v>
      </c>
      <c r="L128" s="239"/>
      <c r="M128" s="240" t="s">
        <v>1</v>
      </c>
      <c r="N128" s="241" t="s">
        <v>42</v>
      </c>
      <c r="O128" s="70"/>
      <c r="P128" s="211">
        <f>O128*H128</f>
        <v>0</v>
      </c>
      <c r="Q128" s="211">
        <v>8.9999999999999998E-4</v>
      </c>
      <c r="R128" s="211">
        <f>Q128*H128</f>
        <v>8.9999999999999998E-4</v>
      </c>
      <c r="S128" s="211">
        <v>0</v>
      </c>
      <c r="T128" s="21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3" t="s">
        <v>400</v>
      </c>
      <c r="AT128" s="213" t="s">
        <v>223</v>
      </c>
      <c r="AU128" s="213" t="s">
        <v>87</v>
      </c>
      <c r="AY128" s="16" t="s">
        <v>129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6" t="s">
        <v>85</v>
      </c>
      <c r="BK128" s="214">
        <f>ROUND(I128*H128,2)</f>
        <v>0</v>
      </c>
      <c r="BL128" s="16" t="s">
        <v>401</v>
      </c>
      <c r="BM128" s="213" t="s">
        <v>556</v>
      </c>
    </row>
    <row r="129" spans="1:65" s="2" customFormat="1" ht="16.5" customHeight="1">
      <c r="A129" s="33"/>
      <c r="B129" s="34"/>
      <c r="C129" s="202" t="s">
        <v>162</v>
      </c>
      <c r="D129" s="202" t="s">
        <v>132</v>
      </c>
      <c r="E129" s="203" t="s">
        <v>541</v>
      </c>
      <c r="F129" s="204" t="s">
        <v>542</v>
      </c>
      <c r="G129" s="205" t="s">
        <v>209</v>
      </c>
      <c r="H129" s="206">
        <v>1</v>
      </c>
      <c r="I129" s="207"/>
      <c r="J129" s="208">
        <f>ROUND(I129*H129,2)</f>
        <v>0</v>
      </c>
      <c r="K129" s="204" t="s">
        <v>136</v>
      </c>
      <c r="L129" s="38"/>
      <c r="M129" s="209" t="s">
        <v>1</v>
      </c>
      <c r="N129" s="210" t="s">
        <v>42</v>
      </c>
      <c r="O129" s="70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3" t="s">
        <v>238</v>
      </c>
      <c r="AT129" s="213" t="s">
        <v>132</v>
      </c>
      <c r="AU129" s="213" t="s">
        <v>87</v>
      </c>
      <c r="AY129" s="16" t="s">
        <v>129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6" t="s">
        <v>85</v>
      </c>
      <c r="BK129" s="214">
        <f>ROUND(I129*H129,2)</f>
        <v>0</v>
      </c>
      <c r="BL129" s="16" t="s">
        <v>238</v>
      </c>
      <c r="BM129" s="213" t="s">
        <v>557</v>
      </c>
    </row>
    <row r="130" spans="1:65" s="2" customFormat="1" ht="19.5">
      <c r="A130" s="33"/>
      <c r="B130" s="34"/>
      <c r="C130" s="35"/>
      <c r="D130" s="222" t="s">
        <v>265</v>
      </c>
      <c r="E130" s="35"/>
      <c r="F130" s="242" t="s">
        <v>558</v>
      </c>
      <c r="G130" s="35"/>
      <c r="H130" s="35"/>
      <c r="I130" s="114"/>
      <c r="J130" s="35"/>
      <c r="K130" s="35"/>
      <c r="L130" s="38"/>
      <c r="M130" s="243"/>
      <c r="N130" s="244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265</v>
      </c>
      <c r="AU130" s="16" t="s">
        <v>87</v>
      </c>
    </row>
    <row r="131" spans="1:65" s="2" customFormat="1" ht="21.75" customHeight="1">
      <c r="A131" s="33"/>
      <c r="B131" s="34"/>
      <c r="C131" s="232" t="s">
        <v>206</v>
      </c>
      <c r="D131" s="232" t="s">
        <v>223</v>
      </c>
      <c r="E131" s="233" t="s">
        <v>559</v>
      </c>
      <c r="F131" s="234" t="s">
        <v>560</v>
      </c>
      <c r="G131" s="235" t="s">
        <v>209</v>
      </c>
      <c r="H131" s="236">
        <v>1</v>
      </c>
      <c r="I131" s="237"/>
      <c r="J131" s="238">
        <f>ROUND(I131*H131,2)</f>
        <v>0</v>
      </c>
      <c r="K131" s="234" t="s">
        <v>1</v>
      </c>
      <c r="L131" s="239"/>
      <c r="M131" s="240" t="s">
        <v>1</v>
      </c>
      <c r="N131" s="241" t="s">
        <v>42</v>
      </c>
      <c r="O131" s="70"/>
      <c r="P131" s="211">
        <f>O131*H131</f>
        <v>0</v>
      </c>
      <c r="Q131" s="211">
        <v>8.9999999999999998E-4</v>
      </c>
      <c r="R131" s="211">
        <f>Q131*H131</f>
        <v>8.9999999999999998E-4</v>
      </c>
      <c r="S131" s="211">
        <v>0</v>
      </c>
      <c r="T131" s="21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3" t="s">
        <v>400</v>
      </c>
      <c r="AT131" s="213" t="s">
        <v>223</v>
      </c>
      <c r="AU131" s="213" t="s">
        <v>87</v>
      </c>
      <c r="AY131" s="16" t="s">
        <v>129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6" t="s">
        <v>85</v>
      </c>
      <c r="BK131" s="214">
        <f>ROUND(I131*H131,2)</f>
        <v>0</v>
      </c>
      <c r="BL131" s="16" t="s">
        <v>401</v>
      </c>
      <c r="BM131" s="213" t="s">
        <v>561</v>
      </c>
    </row>
    <row r="132" spans="1:65" s="2" customFormat="1" ht="16.5" customHeight="1">
      <c r="A132" s="33"/>
      <c r="B132" s="34"/>
      <c r="C132" s="232" t="s">
        <v>185</v>
      </c>
      <c r="D132" s="232" t="s">
        <v>223</v>
      </c>
      <c r="E132" s="233" t="s">
        <v>562</v>
      </c>
      <c r="F132" s="234" t="s">
        <v>549</v>
      </c>
      <c r="G132" s="235" t="s">
        <v>209</v>
      </c>
      <c r="H132" s="236">
        <v>1</v>
      </c>
      <c r="I132" s="237"/>
      <c r="J132" s="238">
        <f>ROUND(I132*H132,2)</f>
        <v>0</v>
      </c>
      <c r="K132" s="234" t="s">
        <v>1</v>
      </c>
      <c r="L132" s="239"/>
      <c r="M132" s="240" t="s">
        <v>1</v>
      </c>
      <c r="N132" s="241" t="s">
        <v>42</v>
      </c>
      <c r="O132" s="70"/>
      <c r="P132" s="211">
        <f>O132*H132</f>
        <v>0</v>
      </c>
      <c r="Q132" s="211">
        <v>8.9999999999999998E-4</v>
      </c>
      <c r="R132" s="211">
        <f>Q132*H132</f>
        <v>8.9999999999999998E-4</v>
      </c>
      <c r="S132" s="211">
        <v>0</v>
      </c>
      <c r="T132" s="21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13" t="s">
        <v>400</v>
      </c>
      <c r="AT132" s="213" t="s">
        <v>223</v>
      </c>
      <c r="AU132" s="213" t="s">
        <v>87</v>
      </c>
      <c r="AY132" s="16" t="s">
        <v>129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6" t="s">
        <v>85</v>
      </c>
      <c r="BK132" s="214">
        <f>ROUND(I132*H132,2)</f>
        <v>0</v>
      </c>
      <c r="BL132" s="16" t="s">
        <v>401</v>
      </c>
      <c r="BM132" s="213" t="s">
        <v>563</v>
      </c>
    </row>
    <row r="133" spans="1:65" s="2" customFormat="1" ht="16.5" customHeight="1">
      <c r="A133" s="33"/>
      <c r="B133" s="34"/>
      <c r="C133" s="202" t="s">
        <v>214</v>
      </c>
      <c r="D133" s="202" t="s">
        <v>132</v>
      </c>
      <c r="E133" s="203" t="s">
        <v>564</v>
      </c>
      <c r="F133" s="204" t="s">
        <v>565</v>
      </c>
      <c r="G133" s="205" t="s">
        <v>209</v>
      </c>
      <c r="H133" s="206">
        <v>3</v>
      </c>
      <c r="I133" s="207"/>
      <c r="J133" s="208">
        <f>ROUND(I133*H133,2)</f>
        <v>0</v>
      </c>
      <c r="K133" s="204" t="s">
        <v>136</v>
      </c>
      <c r="L133" s="38"/>
      <c r="M133" s="209" t="s">
        <v>1</v>
      </c>
      <c r="N133" s="210" t="s">
        <v>42</v>
      </c>
      <c r="O133" s="70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3" t="s">
        <v>238</v>
      </c>
      <c r="AT133" s="213" t="s">
        <v>132</v>
      </c>
      <c r="AU133" s="213" t="s">
        <v>87</v>
      </c>
      <c r="AY133" s="16" t="s">
        <v>129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6" t="s">
        <v>85</v>
      </c>
      <c r="BK133" s="214">
        <f>ROUND(I133*H133,2)</f>
        <v>0</v>
      </c>
      <c r="BL133" s="16" t="s">
        <v>238</v>
      </c>
      <c r="BM133" s="213" t="s">
        <v>566</v>
      </c>
    </row>
    <row r="134" spans="1:65" s="2" customFormat="1" ht="19.5">
      <c r="A134" s="33"/>
      <c r="B134" s="34"/>
      <c r="C134" s="35"/>
      <c r="D134" s="222" t="s">
        <v>265</v>
      </c>
      <c r="E134" s="35"/>
      <c r="F134" s="242" t="s">
        <v>544</v>
      </c>
      <c r="G134" s="35"/>
      <c r="H134" s="35"/>
      <c r="I134" s="114"/>
      <c r="J134" s="35"/>
      <c r="K134" s="35"/>
      <c r="L134" s="38"/>
      <c r="M134" s="243"/>
      <c r="N134" s="244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265</v>
      </c>
      <c r="AU134" s="16" t="s">
        <v>87</v>
      </c>
    </row>
    <row r="135" spans="1:65" s="2" customFormat="1" ht="21.75" customHeight="1">
      <c r="A135" s="33"/>
      <c r="B135" s="34"/>
      <c r="C135" s="232" t="s">
        <v>218</v>
      </c>
      <c r="D135" s="232" t="s">
        <v>223</v>
      </c>
      <c r="E135" s="233" t="s">
        <v>567</v>
      </c>
      <c r="F135" s="234" t="s">
        <v>568</v>
      </c>
      <c r="G135" s="235" t="s">
        <v>209</v>
      </c>
      <c r="H135" s="236">
        <v>3</v>
      </c>
      <c r="I135" s="237"/>
      <c r="J135" s="238">
        <f>ROUND(I135*H135,2)</f>
        <v>0</v>
      </c>
      <c r="K135" s="234" t="s">
        <v>1</v>
      </c>
      <c r="L135" s="239"/>
      <c r="M135" s="240" t="s">
        <v>1</v>
      </c>
      <c r="N135" s="241" t="s">
        <v>42</v>
      </c>
      <c r="O135" s="70"/>
      <c r="P135" s="211">
        <f>O135*H135</f>
        <v>0</v>
      </c>
      <c r="Q135" s="211">
        <v>8.9999999999999998E-4</v>
      </c>
      <c r="R135" s="211">
        <f>Q135*H135</f>
        <v>2.7000000000000001E-3</v>
      </c>
      <c r="S135" s="211">
        <v>0</v>
      </c>
      <c r="T135" s="21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3" t="s">
        <v>400</v>
      </c>
      <c r="AT135" s="213" t="s">
        <v>223</v>
      </c>
      <c r="AU135" s="213" t="s">
        <v>87</v>
      </c>
      <c r="AY135" s="16" t="s">
        <v>129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6" t="s">
        <v>85</v>
      </c>
      <c r="BK135" s="214">
        <f>ROUND(I135*H135,2)</f>
        <v>0</v>
      </c>
      <c r="BL135" s="16" t="s">
        <v>401</v>
      </c>
      <c r="BM135" s="213" t="s">
        <v>569</v>
      </c>
    </row>
    <row r="136" spans="1:65" s="2" customFormat="1" ht="16.5" customHeight="1">
      <c r="A136" s="33"/>
      <c r="B136" s="34"/>
      <c r="C136" s="232" t="s">
        <v>222</v>
      </c>
      <c r="D136" s="232" t="s">
        <v>223</v>
      </c>
      <c r="E136" s="233" t="s">
        <v>548</v>
      </c>
      <c r="F136" s="234" t="s">
        <v>549</v>
      </c>
      <c r="G136" s="235" t="s">
        <v>209</v>
      </c>
      <c r="H136" s="236">
        <v>3</v>
      </c>
      <c r="I136" s="237"/>
      <c r="J136" s="238">
        <f>ROUND(I136*H136,2)</f>
        <v>0</v>
      </c>
      <c r="K136" s="234" t="s">
        <v>1</v>
      </c>
      <c r="L136" s="239"/>
      <c r="M136" s="240" t="s">
        <v>1</v>
      </c>
      <c r="N136" s="241" t="s">
        <v>42</v>
      </c>
      <c r="O136" s="70"/>
      <c r="P136" s="211">
        <f>O136*H136</f>
        <v>0</v>
      </c>
      <c r="Q136" s="211">
        <v>8.9999999999999998E-4</v>
      </c>
      <c r="R136" s="211">
        <f>Q136*H136</f>
        <v>2.7000000000000001E-3</v>
      </c>
      <c r="S136" s="211">
        <v>0</v>
      </c>
      <c r="T136" s="21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3" t="s">
        <v>400</v>
      </c>
      <c r="AT136" s="213" t="s">
        <v>223</v>
      </c>
      <c r="AU136" s="213" t="s">
        <v>87</v>
      </c>
      <c r="AY136" s="16" t="s">
        <v>129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6" t="s">
        <v>85</v>
      </c>
      <c r="BK136" s="214">
        <f>ROUND(I136*H136,2)</f>
        <v>0</v>
      </c>
      <c r="BL136" s="16" t="s">
        <v>401</v>
      </c>
      <c r="BM136" s="213" t="s">
        <v>570</v>
      </c>
    </row>
    <row r="137" spans="1:65" s="2" customFormat="1" ht="16.5" customHeight="1">
      <c r="A137" s="33"/>
      <c r="B137" s="34"/>
      <c r="C137" s="202" t="s">
        <v>227</v>
      </c>
      <c r="D137" s="202" t="s">
        <v>132</v>
      </c>
      <c r="E137" s="203" t="s">
        <v>564</v>
      </c>
      <c r="F137" s="204" t="s">
        <v>565</v>
      </c>
      <c r="G137" s="205" t="s">
        <v>209</v>
      </c>
      <c r="H137" s="206">
        <v>4</v>
      </c>
      <c r="I137" s="207"/>
      <c r="J137" s="208">
        <f>ROUND(I137*H137,2)</f>
        <v>0</v>
      </c>
      <c r="K137" s="204" t="s">
        <v>136</v>
      </c>
      <c r="L137" s="38"/>
      <c r="M137" s="209" t="s">
        <v>1</v>
      </c>
      <c r="N137" s="210" t="s">
        <v>42</v>
      </c>
      <c r="O137" s="70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3" t="s">
        <v>238</v>
      </c>
      <c r="AT137" s="213" t="s">
        <v>132</v>
      </c>
      <c r="AU137" s="213" t="s">
        <v>87</v>
      </c>
      <c r="AY137" s="16" t="s">
        <v>129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6" t="s">
        <v>85</v>
      </c>
      <c r="BK137" s="214">
        <f>ROUND(I137*H137,2)</f>
        <v>0</v>
      </c>
      <c r="BL137" s="16" t="s">
        <v>238</v>
      </c>
      <c r="BM137" s="213" t="s">
        <v>571</v>
      </c>
    </row>
    <row r="138" spans="1:65" s="2" customFormat="1" ht="19.5">
      <c r="A138" s="33"/>
      <c r="B138" s="34"/>
      <c r="C138" s="35"/>
      <c r="D138" s="222" t="s">
        <v>265</v>
      </c>
      <c r="E138" s="35"/>
      <c r="F138" s="242" t="s">
        <v>552</v>
      </c>
      <c r="G138" s="35"/>
      <c r="H138" s="35"/>
      <c r="I138" s="114"/>
      <c r="J138" s="35"/>
      <c r="K138" s="35"/>
      <c r="L138" s="38"/>
      <c r="M138" s="243"/>
      <c r="N138" s="244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265</v>
      </c>
      <c r="AU138" s="16" t="s">
        <v>87</v>
      </c>
    </row>
    <row r="139" spans="1:65" s="2" customFormat="1" ht="21.75" customHeight="1">
      <c r="A139" s="33"/>
      <c r="B139" s="34"/>
      <c r="C139" s="232" t="s">
        <v>231</v>
      </c>
      <c r="D139" s="232" t="s">
        <v>223</v>
      </c>
      <c r="E139" s="233" t="s">
        <v>572</v>
      </c>
      <c r="F139" s="234" t="s">
        <v>568</v>
      </c>
      <c r="G139" s="235" t="s">
        <v>209</v>
      </c>
      <c r="H139" s="236">
        <v>4</v>
      </c>
      <c r="I139" s="237"/>
      <c r="J139" s="238">
        <f>ROUND(I139*H139,2)</f>
        <v>0</v>
      </c>
      <c r="K139" s="234" t="s">
        <v>1</v>
      </c>
      <c r="L139" s="239"/>
      <c r="M139" s="240" t="s">
        <v>1</v>
      </c>
      <c r="N139" s="241" t="s">
        <v>42</v>
      </c>
      <c r="O139" s="70"/>
      <c r="P139" s="211">
        <f>O139*H139</f>
        <v>0</v>
      </c>
      <c r="Q139" s="211">
        <v>8.9999999999999998E-4</v>
      </c>
      <c r="R139" s="211">
        <f>Q139*H139</f>
        <v>3.5999999999999999E-3</v>
      </c>
      <c r="S139" s="211">
        <v>0</v>
      </c>
      <c r="T139" s="21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3" t="s">
        <v>400</v>
      </c>
      <c r="AT139" s="213" t="s">
        <v>223</v>
      </c>
      <c r="AU139" s="213" t="s">
        <v>87</v>
      </c>
      <c r="AY139" s="16" t="s">
        <v>129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6" t="s">
        <v>85</v>
      </c>
      <c r="BK139" s="214">
        <f>ROUND(I139*H139,2)</f>
        <v>0</v>
      </c>
      <c r="BL139" s="16" t="s">
        <v>401</v>
      </c>
      <c r="BM139" s="213" t="s">
        <v>573</v>
      </c>
    </row>
    <row r="140" spans="1:65" s="2" customFormat="1" ht="16.5" customHeight="1">
      <c r="A140" s="33"/>
      <c r="B140" s="34"/>
      <c r="C140" s="232" t="s">
        <v>8</v>
      </c>
      <c r="D140" s="232" t="s">
        <v>223</v>
      </c>
      <c r="E140" s="233" t="s">
        <v>548</v>
      </c>
      <c r="F140" s="234" t="s">
        <v>549</v>
      </c>
      <c r="G140" s="235" t="s">
        <v>209</v>
      </c>
      <c r="H140" s="236">
        <v>4</v>
      </c>
      <c r="I140" s="237"/>
      <c r="J140" s="238">
        <f>ROUND(I140*H140,2)</f>
        <v>0</v>
      </c>
      <c r="K140" s="234" t="s">
        <v>1</v>
      </c>
      <c r="L140" s="239"/>
      <c r="M140" s="240" t="s">
        <v>1</v>
      </c>
      <c r="N140" s="241" t="s">
        <v>42</v>
      </c>
      <c r="O140" s="70"/>
      <c r="P140" s="211">
        <f>O140*H140</f>
        <v>0</v>
      </c>
      <c r="Q140" s="211">
        <v>8.9999999999999998E-4</v>
      </c>
      <c r="R140" s="211">
        <f>Q140*H140</f>
        <v>3.5999999999999999E-3</v>
      </c>
      <c r="S140" s="211">
        <v>0</v>
      </c>
      <c r="T140" s="21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3" t="s">
        <v>301</v>
      </c>
      <c r="AT140" s="213" t="s">
        <v>223</v>
      </c>
      <c r="AU140" s="213" t="s">
        <v>87</v>
      </c>
      <c r="AY140" s="16" t="s">
        <v>129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6" t="s">
        <v>85</v>
      </c>
      <c r="BK140" s="214">
        <f>ROUND(I140*H140,2)</f>
        <v>0</v>
      </c>
      <c r="BL140" s="16" t="s">
        <v>238</v>
      </c>
      <c r="BM140" s="213" t="s">
        <v>574</v>
      </c>
    </row>
    <row r="141" spans="1:65" s="2" customFormat="1" ht="16.5" customHeight="1">
      <c r="A141" s="33"/>
      <c r="B141" s="34"/>
      <c r="C141" s="202" t="s">
        <v>238</v>
      </c>
      <c r="D141" s="202" t="s">
        <v>132</v>
      </c>
      <c r="E141" s="203" t="s">
        <v>564</v>
      </c>
      <c r="F141" s="204" t="s">
        <v>565</v>
      </c>
      <c r="G141" s="205" t="s">
        <v>209</v>
      </c>
      <c r="H141" s="206">
        <v>3</v>
      </c>
      <c r="I141" s="207"/>
      <c r="J141" s="208">
        <f>ROUND(I141*H141,2)</f>
        <v>0</v>
      </c>
      <c r="K141" s="204" t="s">
        <v>136</v>
      </c>
      <c r="L141" s="38"/>
      <c r="M141" s="209" t="s">
        <v>1</v>
      </c>
      <c r="N141" s="210" t="s">
        <v>42</v>
      </c>
      <c r="O141" s="70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3" t="s">
        <v>238</v>
      </c>
      <c r="AT141" s="213" t="s">
        <v>132</v>
      </c>
      <c r="AU141" s="213" t="s">
        <v>87</v>
      </c>
      <c r="AY141" s="16" t="s">
        <v>129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6" t="s">
        <v>85</v>
      </c>
      <c r="BK141" s="214">
        <f>ROUND(I141*H141,2)</f>
        <v>0</v>
      </c>
      <c r="BL141" s="16" t="s">
        <v>238</v>
      </c>
      <c r="BM141" s="213" t="s">
        <v>575</v>
      </c>
    </row>
    <row r="142" spans="1:65" s="2" customFormat="1" ht="19.5">
      <c r="A142" s="33"/>
      <c r="B142" s="34"/>
      <c r="C142" s="35"/>
      <c r="D142" s="222" t="s">
        <v>265</v>
      </c>
      <c r="E142" s="35"/>
      <c r="F142" s="242" t="s">
        <v>558</v>
      </c>
      <c r="G142" s="35"/>
      <c r="H142" s="35"/>
      <c r="I142" s="114"/>
      <c r="J142" s="35"/>
      <c r="K142" s="35"/>
      <c r="L142" s="38"/>
      <c r="M142" s="243"/>
      <c r="N142" s="244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265</v>
      </c>
      <c r="AU142" s="16" t="s">
        <v>87</v>
      </c>
    </row>
    <row r="143" spans="1:65" s="2" customFormat="1" ht="21.75" customHeight="1">
      <c r="A143" s="33"/>
      <c r="B143" s="34"/>
      <c r="C143" s="232" t="s">
        <v>243</v>
      </c>
      <c r="D143" s="232" t="s">
        <v>223</v>
      </c>
      <c r="E143" s="233" t="s">
        <v>576</v>
      </c>
      <c r="F143" s="234" t="s">
        <v>568</v>
      </c>
      <c r="G143" s="235" t="s">
        <v>209</v>
      </c>
      <c r="H143" s="236">
        <v>3</v>
      </c>
      <c r="I143" s="237"/>
      <c r="J143" s="238">
        <f>ROUND(I143*H143,2)</f>
        <v>0</v>
      </c>
      <c r="K143" s="234" t="s">
        <v>1</v>
      </c>
      <c r="L143" s="239"/>
      <c r="M143" s="240" t="s">
        <v>1</v>
      </c>
      <c r="N143" s="241" t="s">
        <v>42</v>
      </c>
      <c r="O143" s="70"/>
      <c r="P143" s="211">
        <f>O143*H143</f>
        <v>0</v>
      </c>
      <c r="Q143" s="211">
        <v>8.9999999999999998E-4</v>
      </c>
      <c r="R143" s="211">
        <f>Q143*H143</f>
        <v>2.7000000000000001E-3</v>
      </c>
      <c r="S143" s="211">
        <v>0</v>
      </c>
      <c r="T143" s="21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3" t="s">
        <v>400</v>
      </c>
      <c r="AT143" s="213" t="s">
        <v>223</v>
      </c>
      <c r="AU143" s="213" t="s">
        <v>87</v>
      </c>
      <c r="AY143" s="16" t="s">
        <v>129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6" t="s">
        <v>85</v>
      </c>
      <c r="BK143" s="214">
        <f>ROUND(I143*H143,2)</f>
        <v>0</v>
      </c>
      <c r="BL143" s="16" t="s">
        <v>401</v>
      </c>
      <c r="BM143" s="213" t="s">
        <v>577</v>
      </c>
    </row>
    <row r="144" spans="1:65" s="2" customFormat="1" ht="16.5" customHeight="1">
      <c r="A144" s="33"/>
      <c r="B144" s="34"/>
      <c r="C144" s="232" t="s">
        <v>247</v>
      </c>
      <c r="D144" s="232" t="s">
        <v>223</v>
      </c>
      <c r="E144" s="233" t="s">
        <v>562</v>
      </c>
      <c r="F144" s="234" t="s">
        <v>549</v>
      </c>
      <c r="G144" s="235" t="s">
        <v>209</v>
      </c>
      <c r="H144" s="236">
        <v>3</v>
      </c>
      <c r="I144" s="237"/>
      <c r="J144" s="238">
        <f>ROUND(I144*H144,2)</f>
        <v>0</v>
      </c>
      <c r="K144" s="234" t="s">
        <v>1</v>
      </c>
      <c r="L144" s="239"/>
      <c r="M144" s="240" t="s">
        <v>1</v>
      </c>
      <c r="N144" s="241" t="s">
        <v>42</v>
      </c>
      <c r="O144" s="70"/>
      <c r="P144" s="211">
        <f>O144*H144</f>
        <v>0</v>
      </c>
      <c r="Q144" s="211">
        <v>8.9999999999999998E-4</v>
      </c>
      <c r="R144" s="211">
        <f>Q144*H144</f>
        <v>2.7000000000000001E-3</v>
      </c>
      <c r="S144" s="211">
        <v>0</v>
      </c>
      <c r="T144" s="21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13" t="s">
        <v>400</v>
      </c>
      <c r="AT144" s="213" t="s">
        <v>223</v>
      </c>
      <c r="AU144" s="213" t="s">
        <v>87</v>
      </c>
      <c r="AY144" s="16" t="s">
        <v>129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6" t="s">
        <v>85</v>
      </c>
      <c r="BK144" s="214">
        <f>ROUND(I144*H144,2)</f>
        <v>0</v>
      </c>
      <c r="BL144" s="16" t="s">
        <v>401</v>
      </c>
      <c r="BM144" s="213" t="s">
        <v>578</v>
      </c>
    </row>
    <row r="145" spans="1:65" s="2" customFormat="1" ht="16.5" customHeight="1">
      <c r="A145" s="33"/>
      <c r="B145" s="34"/>
      <c r="C145" s="202" t="s">
        <v>253</v>
      </c>
      <c r="D145" s="202" t="s">
        <v>132</v>
      </c>
      <c r="E145" s="203" t="s">
        <v>579</v>
      </c>
      <c r="F145" s="204" t="s">
        <v>580</v>
      </c>
      <c r="G145" s="205" t="s">
        <v>209</v>
      </c>
      <c r="H145" s="206">
        <v>1</v>
      </c>
      <c r="I145" s="207"/>
      <c r="J145" s="208">
        <f>ROUND(I145*H145,2)</f>
        <v>0</v>
      </c>
      <c r="K145" s="204" t="s">
        <v>136</v>
      </c>
      <c r="L145" s="38"/>
      <c r="M145" s="209" t="s">
        <v>1</v>
      </c>
      <c r="N145" s="210" t="s">
        <v>42</v>
      </c>
      <c r="O145" s="70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3" t="s">
        <v>238</v>
      </c>
      <c r="AT145" s="213" t="s">
        <v>132</v>
      </c>
      <c r="AU145" s="213" t="s">
        <v>87</v>
      </c>
      <c r="AY145" s="16" t="s">
        <v>129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6" t="s">
        <v>85</v>
      </c>
      <c r="BK145" s="214">
        <f>ROUND(I145*H145,2)</f>
        <v>0</v>
      </c>
      <c r="BL145" s="16" t="s">
        <v>238</v>
      </c>
      <c r="BM145" s="213" t="s">
        <v>581</v>
      </c>
    </row>
    <row r="146" spans="1:65" s="2" customFormat="1" ht="19.5">
      <c r="A146" s="33"/>
      <c r="B146" s="34"/>
      <c r="C146" s="35"/>
      <c r="D146" s="222" t="s">
        <v>265</v>
      </c>
      <c r="E146" s="35"/>
      <c r="F146" s="242" t="s">
        <v>544</v>
      </c>
      <c r="G146" s="35"/>
      <c r="H146" s="35"/>
      <c r="I146" s="114"/>
      <c r="J146" s="35"/>
      <c r="K146" s="35"/>
      <c r="L146" s="38"/>
      <c r="M146" s="243"/>
      <c r="N146" s="244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265</v>
      </c>
      <c r="AU146" s="16" t="s">
        <v>87</v>
      </c>
    </row>
    <row r="147" spans="1:65" s="2" customFormat="1" ht="21.75" customHeight="1">
      <c r="A147" s="33"/>
      <c r="B147" s="34"/>
      <c r="C147" s="232" t="s">
        <v>258</v>
      </c>
      <c r="D147" s="232" t="s">
        <v>223</v>
      </c>
      <c r="E147" s="233" t="s">
        <v>582</v>
      </c>
      <c r="F147" s="234" t="s">
        <v>583</v>
      </c>
      <c r="G147" s="235" t="s">
        <v>209</v>
      </c>
      <c r="H147" s="236">
        <v>1</v>
      </c>
      <c r="I147" s="237"/>
      <c r="J147" s="238">
        <f>ROUND(I147*H147,2)</f>
        <v>0</v>
      </c>
      <c r="K147" s="234" t="s">
        <v>1</v>
      </c>
      <c r="L147" s="239"/>
      <c r="M147" s="240" t="s">
        <v>1</v>
      </c>
      <c r="N147" s="241" t="s">
        <v>42</v>
      </c>
      <c r="O147" s="70"/>
      <c r="P147" s="211">
        <f>O147*H147</f>
        <v>0</v>
      </c>
      <c r="Q147" s="211">
        <v>8.9999999999999998E-4</v>
      </c>
      <c r="R147" s="211">
        <f>Q147*H147</f>
        <v>8.9999999999999998E-4</v>
      </c>
      <c r="S147" s="211">
        <v>0</v>
      </c>
      <c r="T147" s="21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13" t="s">
        <v>400</v>
      </c>
      <c r="AT147" s="213" t="s">
        <v>223</v>
      </c>
      <c r="AU147" s="213" t="s">
        <v>87</v>
      </c>
      <c r="AY147" s="16" t="s">
        <v>129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6" t="s">
        <v>85</v>
      </c>
      <c r="BK147" s="214">
        <f>ROUND(I147*H147,2)</f>
        <v>0</v>
      </c>
      <c r="BL147" s="16" t="s">
        <v>401</v>
      </c>
      <c r="BM147" s="213" t="s">
        <v>584</v>
      </c>
    </row>
    <row r="148" spans="1:65" s="2" customFormat="1" ht="16.5" customHeight="1">
      <c r="A148" s="33"/>
      <c r="B148" s="34"/>
      <c r="C148" s="232" t="s">
        <v>7</v>
      </c>
      <c r="D148" s="232" t="s">
        <v>223</v>
      </c>
      <c r="E148" s="233" t="s">
        <v>585</v>
      </c>
      <c r="F148" s="234" t="s">
        <v>586</v>
      </c>
      <c r="G148" s="235" t="s">
        <v>296</v>
      </c>
      <c r="H148" s="236">
        <v>8</v>
      </c>
      <c r="I148" s="237"/>
      <c r="J148" s="238">
        <f>ROUND(I148*H148,2)</f>
        <v>0</v>
      </c>
      <c r="K148" s="234" t="s">
        <v>1</v>
      </c>
      <c r="L148" s="239"/>
      <c r="M148" s="240" t="s">
        <v>1</v>
      </c>
      <c r="N148" s="241" t="s">
        <v>42</v>
      </c>
      <c r="O148" s="70"/>
      <c r="P148" s="211">
        <f>O148*H148</f>
        <v>0</v>
      </c>
      <c r="Q148" s="211">
        <v>8.9999999999999998E-4</v>
      </c>
      <c r="R148" s="211">
        <f>Q148*H148</f>
        <v>7.1999999999999998E-3</v>
      </c>
      <c r="S148" s="211">
        <v>0</v>
      </c>
      <c r="T148" s="21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13" t="s">
        <v>400</v>
      </c>
      <c r="AT148" s="213" t="s">
        <v>223</v>
      </c>
      <c r="AU148" s="213" t="s">
        <v>87</v>
      </c>
      <c r="AY148" s="16" t="s">
        <v>129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6" t="s">
        <v>85</v>
      </c>
      <c r="BK148" s="214">
        <f>ROUND(I148*H148,2)</f>
        <v>0</v>
      </c>
      <c r="BL148" s="16" t="s">
        <v>401</v>
      </c>
      <c r="BM148" s="213" t="s">
        <v>587</v>
      </c>
    </row>
    <row r="149" spans="1:65" s="2" customFormat="1" ht="16.5" customHeight="1">
      <c r="A149" s="33"/>
      <c r="B149" s="34"/>
      <c r="C149" s="202" t="s">
        <v>267</v>
      </c>
      <c r="D149" s="202" t="s">
        <v>132</v>
      </c>
      <c r="E149" s="203" t="s">
        <v>579</v>
      </c>
      <c r="F149" s="204" t="s">
        <v>580</v>
      </c>
      <c r="G149" s="205" t="s">
        <v>209</v>
      </c>
      <c r="H149" s="206">
        <v>1</v>
      </c>
      <c r="I149" s="207"/>
      <c r="J149" s="208">
        <f>ROUND(I149*H149,2)</f>
        <v>0</v>
      </c>
      <c r="K149" s="204" t="s">
        <v>136</v>
      </c>
      <c r="L149" s="38"/>
      <c r="M149" s="209" t="s">
        <v>1</v>
      </c>
      <c r="N149" s="210" t="s">
        <v>42</v>
      </c>
      <c r="O149" s="70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3" t="s">
        <v>238</v>
      </c>
      <c r="AT149" s="213" t="s">
        <v>132</v>
      </c>
      <c r="AU149" s="213" t="s">
        <v>87</v>
      </c>
      <c r="AY149" s="16" t="s">
        <v>129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6" t="s">
        <v>85</v>
      </c>
      <c r="BK149" s="214">
        <f>ROUND(I149*H149,2)</f>
        <v>0</v>
      </c>
      <c r="BL149" s="16" t="s">
        <v>238</v>
      </c>
      <c r="BM149" s="213" t="s">
        <v>588</v>
      </c>
    </row>
    <row r="150" spans="1:65" s="2" customFormat="1" ht="19.5">
      <c r="A150" s="33"/>
      <c r="B150" s="34"/>
      <c r="C150" s="35"/>
      <c r="D150" s="222" t="s">
        <v>265</v>
      </c>
      <c r="E150" s="35"/>
      <c r="F150" s="242" t="s">
        <v>558</v>
      </c>
      <c r="G150" s="35"/>
      <c r="H150" s="35"/>
      <c r="I150" s="114"/>
      <c r="J150" s="35"/>
      <c r="K150" s="35"/>
      <c r="L150" s="38"/>
      <c r="M150" s="243"/>
      <c r="N150" s="244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265</v>
      </c>
      <c r="AU150" s="16" t="s">
        <v>87</v>
      </c>
    </row>
    <row r="151" spans="1:65" s="2" customFormat="1" ht="21.75" customHeight="1">
      <c r="A151" s="33"/>
      <c r="B151" s="34"/>
      <c r="C151" s="232" t="s">
        <v>273</v>
      </c>
      <c r="D151" s="232" t="s">
        <v>223</v>
      </c>
      <c r="E151" s="233" t="s">
        <v>589</v>
      </c>
      <c r="F151" s="234" t="s">
        <v>590</v>
      </c>
      <c r="G151" s="235" t="s">
        <v>209</v>
      </c>
      <c r="H151" s="236">
        <v>1</v>
      </c>
      <c r="I151" s="237"/>
      <c r="J151" s="238">
        <f>ROUND(I151*H151,2)</f>
        <v>0</v>
      </c>
      <c r="K151" s="234" t="s">
        <v>1</v>
      </c>
      <c r="L151" s="239"/>
      <c r="M151" s="240" t="s">
        <v>1</v>
      </c>
      <c r="N151" s="241" t="s">
        <v>42</v>
      </c>
      <c r="O151" s="70"/>
      <c r="P151" s="211">
        <f>O151*H151</f>
        <v>0</v>
      </c>
      <c r="Q151" s="211">
        <v>8.9999999999999998E-4</v>
      </c>
      <c r="R151" s="211">
        <f>Q151*H151</f>
        <v>8.9999999999999998E-4</v>
      </c>
      <c r="S151" s="211">
        <v>0</v>
      </c>
      <c r="T151" s="21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13" t="s">
        <v>400</v>
      </c>
      <c r="AT151" s="213" t="s">
        <v>223</v>
      </c>
      <c r="AU151" s="213" t="s">
        <v>87</v>
      </c>
      <c r="AY151" s="16" t="s">
        <v>129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6" t="s">
        <v>85</v>
      </c>
      <c r="BK151" s="214">
        <f>ROUND(I151*H151,2)</f>
        <v>0</v>
      </c>
      <c r="BL151" s="16" t="s">
        <v>401</v>
      </c>
      <c r="BM151" s="213" t="s">
        <v>591</v>
      </c>
    </row>
    <row r="152" spans="1:65" s="2" customFormat="1" ht="16.5" customHeight="1">
      <c r="A152" s="33"/>
      <c r="B152" s="34"/>
      <c r="C152" s="232" t="s">
        <v>281</v>
      </c>
      <c r="D152" s="232" t="s">
        <v>223</v>
      </c>
      <c r="E152" s="233" t="s">
        <v>592</v>
      </c>
      <c r="F152" s="234" t="s">
        <v>586</v>
      </c>
      <c r="G152" s="235" t="s">
        <v>296</v>
      </c>
      <c r="H152" s="236">
        <v>25</v>
      </c>
      <c r="I152" s="237"/>
      <c r="J152" s="238">
        <f>ROUND(I152*H152,2)</f>
        <v>0</v>
      </c>
      <c r="K152" s="234" t="s">
        <v>1</v>
      </c>
      <c r="L152" s="239"/>
      <c r="M152" s="240" t="s">
        <v>1</v>
      </c>
      <c r="N152" s="241" t="s">
        <v>42</v>
      </c>
      <c r="O152" s="70"/>
      <c r="P152" s="211">
        <f>O152*H152</f>
        <v>0</v>
      </c>
      <c r="Q152" s="211">
        <v>8.9999999999999998E-4</v>
      </c>
      <c r="R152" s="211">
        <f>Q152*H152</f>
        <v>2.2499999999999999E-2</v>
      </c>
      <c r="S152" s="211">
        <v>0</v>
      </c>
      <c r="T152" s="21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13" t="s">
        <v>400</v>
      </c>
      <c r="AT152" s="213" t="s">
        <v>223</v>
      </c>
      <c r="AU152" s="213" t="s">
        <v>87</v>
      </c>
      <c r="AY152" s="16" t="s">
        <v>129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6" t="s">
        <v>85</v>
      </c>
      <c r="BK152" s="214">
        <f>ROUND(I152*H152,2)</f>
        <v>0</v>
      </c>
      <c r="BL152" s="16" t="s">
        <v>401</v>
      </c>
      <c r="BM152" s="213" t="s">
        <v>593</v>
      </c>
    </row>
    <row r="153" spans="1:65" s="2" customFormat="1" ht="16.5" customHeight="1">
      <c r="A153" s="33"/>
      <c r="B153" s="34"/>
      <c r="C153" s="202" t="s">
        <v>286</v>
      </c>
      <c r="D153" s="202" t="s">
        <v>132</v>
      </c>
      <c r="E153" s="203" t="s">
        <v>594</v>
      </c>
      <c r="F153" s="204" t="s">
        <v>595</v>
      </c>
      <c r="G153" s="205" t="s">
        <v>209</v>
      </c>
      <c r="H153" s="206">
        <v>1</v>
      </c>
      <c r="I153" s="207"/>
      <c r="J153" s="208">
        <f>ROUND(I153*H153,2)</f>
        <v>0</v>
      </c>
      <c r="K153" s="204" t="s">
        <v>136</v>
      </c>
      <c r="L153" s="38"/>
      <c r="M153" s="209" t="s">
        <v>1</v>
      </c>
      <c r="N153" s="210" t="s">
        <v>42</v>
      </c>
      <c r="O153" s="70"/>
      <c r="P153" s="211">
        <f>O153*H153</f>
        <v>0</v>
      </c>
      <c r="Q153" s="211">
        <v>0</v>
      </c>
      <c r="R153" s="211">
        <f>Q153*H153</f>
        <v>0</v>
      </c>
      <c r="S153" s="211">
        <v>0</v>
      </c>
      <c r="T153" s="21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13" t="s">
        <v>238</v>
      </c>
      <c r="AT153" s="213" t="s">
        <v>132</v>
      </c>
      <c r="AU153" s="213" t="s">
        <v>87</v>
      </c>
      <c r="AY153" s="16" t="s">
        <v>129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6" t="s">
        <v>85</v>
      </c>
      <c r="BK153" s="214">
        <f>ROUND(I153*H153,2)</f>
        <v>0</v>
      </c>
      <c r="BL153" s="16" t="s">
        <v>238</v>
      </c>
      <c r="BM153" s="213" t="s">
        <v>596</v>
      </c>
    </row>
    <row r="154" spans="1:65" s="2" customFormat="1" ht="19.5">
      <c r="A154" s="33"/>
      <c r="B154" s="34"/>
      <c r="C154" s="35"/>
      <c r="D154" s="222" t="s">
        <v>265</v>
      </c>
      <c r="E154" s="35"/>
      <c r="F154" s="242" t="s">
        <v>552</v>
      </c>
      <c r="G154" s="35"/>
      <c r="H154" s="35"/>
      <c r="I154" s="114"/>
      <c r="J154" s="35"/>
      <c r="K154" s="35"/>
      <c r="L154" s="38"/>
      <c r="M154" s="243"/>
      <c r="N154" s="244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265</v>
      </c>
      <c r="AU154" s="16" t="s">
        <v>87</v>
      </c>
    </row>
    <row r="155" spans="1:65" s="2" customFormat="1" ht="21.75" customHeight="1">
      <c r="A155" s="33"/>
      <c r="B155" s="34"/>
      <c r="C155" s="232" t="s">
        <v>293</v>
      </c>
      <c r="D155" s="232" t="s">
        <v>223</v>
      </c>
      <c r="E155" s="233" t="s">
        <v>597</v>
      </c>
      <c r="F155" s="234" t="s">
        <v>598</v>
      </c>
      <c r="G155" s="235" t="s">
        <v>209</v>
      </c>
      <c r="H155" s="236">
        <v>1</v>
      </c>
      <c r="I155" s="237"/>
      <c r="J155" s="238">
        <f>ROUND(I155*H155,2)</f>
        <v>0</v>
      </c>
      <c r="K155" s="234" t="s">
        <v>1</v>
      </c>
      <c r="L155" s="239"/>
      <c r="M155" s="240" t="s">
        <v>1</v>
      </c>
      <c r="N155" s="241" t="s">
        <v>42</v>
      </c>
      <c r="O155" s="70"/>
      <c r="P155" s="211">
        <f>O155*H155</f>
        <v>0</v>
      </c>
      <c r="Q155" s="211">
        <v>8.9999999999999998E-4</v>
      </c>
      <c r="R155" s="211">
        <f>Q155*H155</f>
        <v>8.9999999999999998E-4</v>
      </c>
      <c r="S155" s="211">
        <v>0</v>
      </c>
      <c r="T155" s="21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13" t="s">
        <v>400</v>
      </c>
      <c r="AT155" s="213" t="s">
        <v>223</v>
      </c>
      <c r="AU155" s="213" t="s">
        <v>87</v>
      </c>
      <c r="AY155" s="16" t="s">
        <v>129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6" t="s">
        <v>85</v>
      </c>
      <c r="BK155" s="214">
        <f>ROUND(I155*H155,2)</f>
        <v>0</v>
      </c>
      <c r="BL155" s="16" t="s">
        <v>401</v>
      </c>
      <c r="BM155" s="213" t="s">
        <v>599</v>
      </c>
    </row>
    <row r="156" spans="1:65" s="2" customFormat="1" ht="16.5" customHeight="1">
      <c r="A156" s="33"/>
      <c r="B156" s="34"/>
      <c r="C156" s="232" t="s">
        <v>298</v>
      </c>
      <c r="D156" s="232" t="s">
        <v>223</v>
      </c>
      <c r="E156" s="233" t="s">
        <v>600</v>
      </c>
      <c r="F156" s="234" t="s">
        <v>586</v>
      </c>
      <c r="G156" s="235" t="s">
        <v>296</v>
      </c>
      <c r="H156" s="236">
        <v>27</v>
      </c>
      <c r="I156" s="237"/>
      <c r="J156" s="238">
        <f>ROUND(I156*H156,2)</f>
        <v>0</v>
      </c>
      <c r="K156" s="234" t="s">
        <v>1</v>
      </c>
      <c r="L156" s="239"/>
      <c r="M156" s="240" t="s">
        <v>1</v>
      </c>
      <c r="N156" s="241" t="s">
        <v>42</v>
      </c>
      <c r="O156" s="70"/>
      <c r="P156" s="211">
        <f>O156*H156</f>
        <v>0</v>
      </c>
      <c r="Q156" s="211">
        <v>8.9999999999999998E-4</v>
      </c>
      <c r="R156" s="211">
        <f>Q156*H156</f>
        <v>2.4299999999999999E-2</v>
      </c>
      <c r="S156" s="211">
        <v>0</v>
      </c>
      <c r="T156" s="21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13" t="s">
        <v>400</v>
      </c>
      <c r="AT156" s="213" t="s">
        <v>223</v>
      </c>
      <c r="AU156" s="213" t="s">
        <v>87</v>
      </c>
      <c r="AY156" s="16" t="s">
        <v>129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6" t="s">
        <v>85</v>
      </c>
      <c r="BK156" s="214">
        <f>ROUND(I156*H156,2)</f>
        <v>0</v>
      </c>
      <c r="BL156" s="16" t="s">
        <v>401</v>
      </c>
      <c r="BM156" s="213" t="s">
        <v>601</v>
      </c>
    </row>
    <row r="157" spans="1:65" s="2" customFormat="1" ht="16.5" customHeight="1">
      <c r="A157" s="33"/>
      <c r="B157" s="34"/>
      <c r="C157" s="202" t="s">
        <v>303</v>
      </c>
      <c r="D157" s="202" t="s">
        <v>132</v>
      </c>
      <c r="E157" s="203" t="s">
        <v>602</v>
      </c>
      <c r="F157" s="204" t="s">
        <v>603</v>
      </c>
      <c r="G157" s="205" t="s">
        <v>329</v>
      </c>
      <c r="H157" s="206">
        <v>6</v>
      </c>
      <c r="I157" s="207"/>
      <c r="J157" s="208">
        <f>ROUND(I157*H157,2)</f>
        <v>0</v>
      </c>
      <c r="K157" s="204" t="s">
        <v>136</v>
      </c>
      <c r="L157" s="38"/>
      <c r="M157" s="209" t="s">
        <v>1</v>
      </c>
      <c r="N157" s="210" t="s">
        <v>42</v>
      </c>
      <c r="O157" s="70"/>
      <c r="P157" s="211">
        <f>O157*H157</f>
        <v>0</v>
      </c>
      <c r="Q157" s="211">
        <v>0</v>
      </c>
      <c r="R157" s="211">
        <f>Q157*H157</f>
        <v>0</v>
      </c>
      <c r="S157" s="211">
        <v>0</v>
      </c>
      <c r="T157" s="21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13" t="s">
        <v>238</v>
      </c>
      <c r="AT157" s="213" t="s">
        <v>132</v>
      </c>
      <c r="AU157" s="213" t="s">
        <v>87</v>
      </c>
      <c r="AY157" s="16" t="s">
        <v>129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6" t="s">
        <v>85</v>
      </c>
      <c r="BK157" s="214">
        <f>ROUND(I157*H157,2)</f>
        <v>0</v>
      </c>
      <c r="BL157" s="16" t="s">
        <v>238</v>
      </c>
      <c r="BM157" s="213" t="s">
        <v>604</v>
      </c>
    </row>
    <row r="158" spans="1:65" s="2" customFormat="1" ht="19.5">
      <c r="A158" s="33"/>
      <c r="B158" s="34"/>
      <c r="C158" s="35"/>
      <c r="D158" s="222" t="s">
        <v>265</v>
      </c>
      <c r="E158" s="35"/>
      <c r="F158" s="242" t="s">
        <v>544</v>
      </c>
      <c r="G158" s="35"/>
      <c r="H158" s="35"/>
      <c r="I158" s="114"/>
      <c r="J158" s="35"/>
      <c r="K158" s="35"/>
      <c r="L158" s="38"/>
      <c r="M158" s="243"/>
      <c r="N158" s="244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265</v>
      </c>
      <c r="AU158" s="16" t="s">
        <v>87</v>
      </c>
    </row>
    <row r="159" spans="1:65" s="2" customFormat="1" ht="16.5" customHeight="1">
      <c r="A159" s="33"/>
      <c r="B159" s="34"/>
      <c r="C159" s="232" t="s">
        <v>307</v>
      </c>
      <c r="D159" s="232" t="s">
        <v>223</v>
      </c>
      <c r="E159" s="233" t="s">
        <v>605</v>
      </c>
      <c r="F159" s="234" t="s">
        <v>606</v>
      </c>
      <c r="G159" s="235" t="s">
        <v>329</v>
      </c>
      <c r="H159" s="236">
        <v>6</v>
      </c>
      <c r="I159" s="237"/>
      <c r="J159" s="238">
        <f>ROUND(I159*H159,2)</f>
        <v>0</v>
      </c>
      <c r="K159" s="234" t="s">
        <v>1</v>
      </c>
      <c r="L159" s="239"/>
      <c r="M159" s="240" t="s">
        <v>1</v>
      </c>
      <c r="N159" s="241" t="s">
        <v>42</v>
      </c>
      <c r="O159" s="70"/>
      <c r="P159" s="211">
        <f>O159*H159</f>
        <v>0</v>
      </c>
      <c r="Q159" s="211">
        <v>8.9999999999999998E-4</v>
      </c>
      <c r="R159" s="211">
        <f>Q159*H159</f>
        <v>5.4000000000000003E-3</v>
      </c>
      <c r="S159" s="211">
        <v>0</v>
      </c>
      <c r="T159" s="21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13" t="s">
        <v>400</v>
      </c>
      <c r="AT159" s="213" t="s">
        <v>223</v>
      </c>
      <c r="AU159" s="213" t="s">
        <v>87</v>
      </c>
      <c r="AY159" s="16" t="s">
        <v>129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6" t="s">
        <v>85</v>
      </c>
      <c r="BK159" s="214">
        <f>ROUND(I159*H159,2)</f>
        <v>0</v>
      </c>
      <c r="BL159" s="16" t="s">
        <v>401</v>
      </c>
      <c r="BM159" s="213" t="s">
        <v>607</v>
      </c>
    </row>
    <row r="160" spans="1:65" s="2" customFormat="1" ht="16.5" customHeight="1">
      <c r="A160" s="33"/>
      <c r="B160" s="34"/>
      <c r="C160" s="202" t="s">
        <v>311</v>
      </c>
      <c r="D160" s="202" t="s">
        <v>132</v>
      </c>
      <c r="E160" s="203" t="s">
        <v>602</v>
      </c>
      <c r="F160" s="204" t="s">
        <v>603</v>
      </c>
      <c r="G160" s="205" t="s">
        <v>329</v>
      </c>
      <c r="H160" s="206">
        <v>4</v>
      </c>
      <c r="I160" s="207"/>
      <c r="J160" s="208">
        <f>ROUND(I160*H160,2)</f>
        <v>0</v>
      </c>
      <c r="K160" s="204" t="s">
        <v>136</v>
      </c>
      <c r="L160" s="38"/>
      <c r="M160" s="209" t="s">
        <v>1</v>
      </c>
      <c r="N160" s="210" t="s">
        <v>42</v>
      </c>
      <c r="O160" s="70"/>
      <c r="P160" s="211">
        <f>O160*H160</f>
        <v>0</v>
      </c>
      <c r="Q160" s="211">
        <v>0</v>
      </c>
      <c r="R160" s="211">
        <f>Q160*H160</f>
        <v>0</v>
      </c>
      <c r="S160" s="211">
        <v>0</v>
      </c>
      <c r="T160" s="212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13" t="s">
        <v>238</v>
      </c>
      <c r="AT160" s="213" t="s">
        <v>132</v>
      </c>
      <c r="AU160" s="213" t="s">
        <v>87</v>
      </c>
      <c r="AY160" s="16" t="s">
        <v>129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6" t="s">
        <v>85</v>
      </c>
      <c r="BK160" s="214">
        <f>ROUND(I160*H160,2)</f>
        <v>0</v>
      </c>
      <c r="BL160" s="16" t="s">
        <v>238</v>
      </c>
      <c r="BM160" s="213" t="s">
        <v>608</v>
      </c>
    </row>
    <row r="161" spans="1:65" s="2" customFormat="1" ht="19.5">
      <c r="A161" s="33"/>
      <c r="B161" s="34"/>
      <c r="C161" s="35"/>
      <c r="D161" s="222" t="s">
        <v>265</v>
      </c>
      <c r="E161" s="35"/>
      <c r="F161" s="242" t="s">
        <v>552</v>
      </c>
      <c r="G161" s="35"/>
      <c r="H161" s="35"/>
      <c r="I161" s="114"/>
      <c r="J161" s="35"/>
      <c r="K161" s="35"/>
      <c r="L161" s="38"/>
      <c r="M161" s="243"/>
      <c r="N161" s="244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265</v>
      </c>
      <c r="AU161" s="16" t="s">
        <v>87</v>
      </c>
    </row>
    <row r="162" spans="1:65" s="2" customFormat="1" ht="16.5" customHeight="1">
      <c r="A162" s="33"/>
      <c r="B162" s="34"/>
      <c r="C162" s="232" t="s">
        <v>315</v>
      </c>
      <c r="D162" s="232" t="s">
        <v>223</v>
      </c>
      <c r="E162" s="233" t="s">
        <v>609</v>
      </c>
      <c r="F162" s="234" t="s">
        <v>606</v>
      </c>
      <c r="G162" s="235" t="s">
        <v>329</v>
      </c>
      <c r="H162" s="236">
        <v>4</v>
      </c>
      <c r="I162" s="237"/>
      <c r="J162" s="238">
        <f>ROUND(I162*H162,2)</f>
        <v>0</v>
      </c>
      <c r="K162" s="234" t="s">
        <v>1</v>
      </c>
      <c r="L162" s="239"/>
      <c r="M162" s="240" t="s">
        <v>1</v>
      </c>
      <c r="N162" s="241" t="s">
        <v>42</v>
      </c>
      <c r="O162" s="70"/>
      <c r="P162" s="211">
        <f>O162*H162</f>
        <v>0</v>
      </c>
      <c r="Q162" s="211">
        <v>8.9999999999999998E-4</v>
      </c>
      <c r="R162" s="211">
        <f>Q162*H162</f>
        <v>3.5999999999999999E-3</v>
      </c>
      <c r="S162" s="211">
        <v>0</v>
      </c>
      <c r="T162" s="21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13" t="s">
        <v>400</v>
      </c>
      <c r="AT162" s="213" t="s">
        <v>223</v>
      </c>
      <c r="AU162" s="213" t="s">
        <v>87</v>
      </c>
      <c r="AY162" s="16" t="s">
        <v>129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6" t="s">
        <v>85</v>
      </c>
      <c r="BK162" s="214">
        <f>ROUND(I162*H162,2)</f>
        <v>0</v>
      </c>
      <c r="BL162" s="16" t="s">
        <v>401</v>
      </c>
      <c r="BM162" s="213" t="s">
        <v>610</v>
      </c>
    </row>
    <row r="163" spans="1:65" s="2" customFormat="1" ht="16.5" customHeight="1">
      <c r="A163" s="33"/>
      <c r="B163" s="34"/>
      <c r="C163" s="202" t="s">
        <v>301</v>
      </c>
      <c r="D163" s="202" t="s">
        <v>132</v>
      </c>
      <c r="E163" s="203" t="s">
        <v>602</v>
      </c>
      <c r="F163" s="204" t="s">
        <v>603</v>
      </c>
      <c r="G163" s="205" t="s">
        <v>329</v>
      </c>
      <c r="H163" s="206">
        <v>4</v>
      </c>
      <c r="I163" s="207"/>
      <c r="J163" s="208">
        <f>ROUND(I163*H163,2)</f>
        <v>0</v>
      </c>
      <c r="K163" s="204" t="s">
        <v>136</v>
      </c>
      <c r="L163" s="38"/>
      <c r="M163" s="209" t="s">
        <v>1</v>
      </c>
      <c r="N163" s="210" t="s">
        <v>42</v>
      </c>
      <c r="O163" s="70"/>
      <c r="P163" s="211">
        <f>O163*H163</f>
        <v>0</v>
      </c>
      <c r="Q163" s="211">
        <v>0</v>
      </c>
      <c r="R163" s="211">
        <f>Q163*H163</f>
        <v>0</v>
      </c>
      <c r="S163" s="211">
        <v>0</v>
      </c>
      <c r="T163" s="21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13" t="s">
        <v>238</v>
      </c>
      <c r="AT163" s="213" t="s">
        <v>132</v>
      </c>
      <c r="AU163" s="213" t="s">
        <v>87</v>
      </c>
      <c r="AY163" s="16" t="s">
        <v>129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6" t="s">
        <v>85</v>
      </c>
      <c r="BK163" s="214">
        <f>ROUND(I163*H163,2)</f>
        <v>0</v>
      </c>
      <c r="BL163" s="16" t="s">
        <v>238</v>
      </c>
      <c r="BM163" s="213" t="s">
        <v>611</v>
      </c>
    </row>
    <row r="164" spans="1:65" s="2" customFormat="1" ht="19.5">
      <c r="A164" s="33"/>
      <c r="B164" s="34"/>
      <c r="C164" s="35"/>
      <c r="D164" s="222" t="s">
        <v>265</v>
      </c>
      <c r="E164" s="35"/>
      <c r="F164" s="242" t="s">
        <v>558</v>
      </c>
      <c r="G164" s="35"/>
      <c r="H164" s="35"/>
      <c r="I164" s="114"/>
      <c r="J164" s="35"/>
      <c r="K164" s="35"/>
      <c r="L164" s="38"/>
      <c r="M164" s="243"/>
      <c r="N164" s="244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265</v>
      </c>
      <c r="AU164" s="16" t="s">
        <v>87</v>
      </c>
    </row>
    <row r="165" spans="1:65" s="2" customFormat="1" ht="16.5" customHeight="1">
      <c r="A165" s="33"/>
      <c r="B165" s="34"/>
      <c r="C165" s="232" t="s">
        <v>322</v>
      </c>
      <c r="D165" s="232" t="s">
        <v>223</v>
      </c>
      <c r="E165" s="233" t="s">
        <v>612</v>
      </c>
      <c r="F165" s="234" t="s">
        <v>606</v>
      </c>
      <c r="G165" s="235" t="s">
        <v>329</v>
      </c>
      <c r="H165" s="236">
        <v>4</v>
      </c>
      <c r="I165" s="237"/>
      <c r="J165" s="238">
        <f>ROUND(I165*H165,2)</f>
        <v>0</v>
      </c>
      <c r="K165" s="234" t="s">
        <v>1</v>
      </c>
      <c r="L165" s="239"/>
      <c r="M165" s="240" t="s">
        <v>1</v>
      </c>
      <c r="N165" s="241" t="s">
        <v>42</v>
      </c>
      <c r="O165" s="70"/>
      <c r="P165" s="211">
        <f>O165*H165</f>
        <v>0</v>
      </c>
      <c r="Q165" s="211">
        <v>8.9999999999999998E-4</v>
      </c>
      <c r="R165" s="211">
        <f>Q165*H165</f>
        <v>3.5999999999999999E-3</v>
      </c>
      <c r="S165" s="211">
        <v>0</v>
      </c>
      <c r="T165" s="21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13" t="s">
        <v>400</v>
      </c>
      <c r="AT165" s="213" t="s">
        <v>223</v>
      </c>
      <c r="AU165" s="213" t="s">
        <v>87</v>
      </c>
      <c r="AY165" s="16" t="s">
        <v>129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6" t="s">
        <v>85</v>
      </c>
      <c r="BK165" s="214">
        <f>ROUND(I165*H165,2)</f>
        <v>0</v>
      </c>
      <c r="BL165" s="16" t="s">
        <v>401</v>
      </c>
      <c r="BM165" s="213" t="s">
        <v>613</v>
      </c>
    </row>
    <row r="166" spans="1:65" s="2" customFormat="1" ht="16.5" customHeight="1">
      <c r="A166" s="33"/>
      <c r="B166" s="34"/>
      <c r="C166" s="202" t="s">
        <v>326</v>
      </c>
      <c r="D166" s="202" t="s">
        <v>132</v>
      </c>
      <c r="E166" s="203" t="s">
        <v>614</v>
      </c>
      <c r="F166" s="204" t="s">
        <v>615</v>
      </c>
      <c r="G166" s="205" t="s">
        <v>329</v>
      </c>
      <c r="H166" s="206">
        <v>43</v>
      </c>
      <c r="I166" s="207"/>
      <c r="J166" s="208">
        <f>ROUND(I166*H166,2)</f>
        <v>0</v>
      </c>
      <c r="K166" s="204" t="s">
        <v>136</v>
      </c>
      <c r="L166" s="38"/>
      <c r="M166" s="209" t="s">
        <v>1</v>
      </c>
      <c r="N166" s="210" t="s">
        <v>42</v>
      </c>
      <c r="O166" s="70"/>
      <c r="P166" s="211">
        <f>O166*H166</f>
        <v>0</v>
      </c>
      <c r="Q166" s="211">
        <v>0</v>
      </c>
      <c r="R166" s="211">
        <f>Q166*H166</f>
        <v>0</v>
      </c>
      <c r="S166" s="211">
        <v>0</v>
      </c>
      <c r="T166" s="212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13" t="s">
        <v>238</v>
      </c>
      <c r="AT166" s="213" t="s">
        <v>132</v>
      </c>
      <c r="AU166" s="213" t="s">
        <v>87</v>
      </c>
      <c r="AY166" s="16" t="s">
        <v>129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6" t="s">
        <v>85</v>
      </c>
      <c r="BK166" s="214">
        <f>ROUND(I166*H166,2)</f>
        <v>0</v>
      </c>
      <c r="BL166" s="16" t="s">
        <v>238</v>
      </c>
      <c r="BM166" s="213" t="s">
        <v>616</v>
      </c>
    </row>
    <row r="167" spans="1:65" s="2" customFormat="1" ht="19.5">
      <c r="A167" s="33"/>
      <c r="B167" s="34"/>
      <c r="C167" s="35"/>
      <c r="D167" s="222" t="s">
        <v>265</v>
      </c>
      <c r="E167" s="35"/>
      <c r="F167" s="242" t="s">
        <v>544</v>
      </c>
      <c r="G167" s="35"/>
      <c r="H167" s="35"/>
      <c r="I167" s="114"/>
      <c r="J167" s="35"/>
      <c r="K167" s="35"/>
      <c r="L167" s="38"/>
      <c r="M167" s="243"/>
      <c r="N167" s="244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265</v>
      </c>
      <c r="AU167" s="16" t="s">
        <v>87</v>
      </c>
    </row>
    <row r="168" spans="1:65" s="2" customFormat="1" ht="16.5" customHeight="1">
      <c r="A168" s="33"/>
      <c r="B168" s="34"/>
      <c r="C168" s="232" t="s">
        <v>331</v>
      </c>
      <c r="D168" s="232" t="s">
        <v>223</v>
      </c>
      <c r="E168" s="233" t="s">
        <v>617</v>
      </c>
      <c r="F168" s="234" t="s">
        <v>618</v>
      </c>
      <c r="G168" s="235" t="s">
        <v>329</v>
      </c>
      <c r="H168" s="236">
        <v>43</v>
      </c>
      <c r="I168" s="237"/>
      <c r="J168" s="238">
        <f>ROUND(I168*H168,2)</f>
        <v>0</v>
      </c>
      <c r="K168" s="234" t="s">
        <v>1</v>
      </c>
      <c r="L168" s="239"/>
      <c r="M168" s="240" t="s">
        <v>1</v>
      </c>
      <c r="N168" s="241" t="s">
        <v>42</v>
      </c>
      <c r="O168" s="70"/>
      <c r="P168" s="211">
        <f>O168*H168</f>
        <v>0</v>
      </c>
      <c r="Q168" s="211">
        <v>8.9999999999999998E-4</v>
      </c>
      <c r="R168" s="211">
        <f>Q168*H168</f>
        <v>3.8699999999999998E-2</v>
      </c>
      <c r="S168" s="211">
        <v>0</v>
      </c>
      <c r="T168" s="21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13" t="s">
        <v>400</v>
      </c>
      <c r="AT168" s="213" t="s">
        <v>223</v>
      </c>
      <c r="AU168" s="213" t="s">
        <v>87</v>
      </c>
      <c r="AY168" s="16" t="s">
        <v>129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6" t="s">
        <v>85</v>
      </c>
      <c r="BK168" s="214">
        <f>ROUND(I168*H168,2)</f>
        <v>0</v>
      </c>
      <c r="BL168" s="16" t="s">
        <v>401</v>
      </c>
      <c r="BM168" s="213" t="s">
        <v>619</v>
      </c>
    </row>
    <row r="169" spans="1:65" s="2" customFormat="1" ht="16.5" customHeight="1">
      <c r="A169" s="33"/>
      <c r="B169" s="34"/>
      <c r="C169" s="202" t="s">
        <v>335</v>
      </c>
      <c r="D169" s="202" t="s">
        <v>132</v>
      </c>
      <c r="E169" s="203" t="s">
        <v>614</v>
      </c>
      <c r="F169" s="204" t="s">
        <v>615</v>
      </c>
      <c r="G169" s="205" t="s">
        <v>329</v>
      </c>
      <c r="H169" s="206">
        <v>27</v>
      </c>
      <c r="I169" s="207"/>
      <c r="J169" s="208">
        <f>ROUND(I169*H169,2)</f>
        <v>0</v>
      </c>
      <c r="K169" s="204" t="s">
        <v>136</v>
      </c>
      <c r="L169" s="38"/>
      <c r="M169" s="209" t="s">
        <v>1</v>
      </c>
      <c r="N169" s="210" t="s">
        <v>42</v>
      </c>
      <c r="O169" s="70"/>
      <c r="P169" s="211">
        <f>O169*H169</f>
        <v>0</v>
      </c>
      <c r="Q169" s="211">
        <v>0</v>
      </c>
      <c r="R169" s="211">
        <f>Q169*H169</f>
        <v>0</v>
      </c>
      <c r="S169" s="211">
        <v>0</v>
      </c>
      <c r="T169" s="21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13" t="s">
        <v>238</v>
      </c>
      <c r="AT169" s="213" t="s">
        <v>132</v>
      </c>
      <c r="AU169" s="213" t="s">
        <v>87</v>
      </c>
      <c r="AY169" s="16" t="s">
        <v>129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6" t="s">
        <v>85</v>
      </c>
      <c r="BK169" s="214">
        <f>ROUND(I169*H169,2)</f>
        <v>0</v>
      </c>
      <c r="BL169" s="16" t="s">
        <v>238</v>
      </c>
      <c r="BM169" s="213" t="s">
        <v>620</v>
      </c>
    </row>
    <row r="170" spans="1:65" s="2" customFormat="1" ht="19.5">
      <c r="A170" s="33"/>
      <c r="B170" s="34"/>
      <c r="C170" s="35"/>
      <c r="D170" s="222" t="s">
        <v>265</v>
      </c>
      <c r="E170" s="35"/>
      <c r="F170" s="242" t="s">
        <v>552</v>
      </c>
      <c r="G170" s="35"/>
      <c r="H170" s="35"/>
      <c r="I170" s="114"/>
      <c r="J170" s="35"/>
      <c r="K170" s="35"/>
      <c r="L170" s="38"/>
      <c r="M170" s="243"/>
      <c r="N170" s="244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265</v>
      </c>
      <c r="AU170" s="16" t="s">
        <v>87</v>
      </c>
    </row>
    <row r="171" spans="1:65" s="2" customFormat="1" ht="16.5" customHeight="1">
      <c r="A171" s="33"/>
      <c r="B171" s="34"/>
      <c r="C171" s="232" t="s">
        <v>341</v>
      </c>
      <c r="D171" s="232" t="s">
        <v>223</v>
      </c>
      <c r="E171" s="233" t="s">
        <v>621</v>
      </c>
      <c r="F171" s="234" t="s">
        <v>618</v>
      </c>
      <c r="G171" s="235" t="s">
        <v>329</v>
      </c>
      <c r="H171" s="236">
        <v>27</v>
      </c>
      <c r="I171" s="237"/>
      <c r="J171" s="238">
        <f>ROUND(I171*H171,2)</f>
        <v>0</v>
      </c>
      <c r="K171" s="234" t="s">
        <v>1</v>
      </c>
      <c r="L171" s="239"/>
      <c r="M171" s="240" t="s">
        <v>1</v>
      </c>
      <c r="N171" s="241" t="s">
        <v>42</v>
      </c>
      <c r="O171" s="70"/>
      <c r="P171" s="211">
        <f>O171*H171</f>
        <v>0</v>
      </c>
      <c r="Q171" s="211">
        <v>8.9999999999999998E-4</v>
      </c>
      <c r="R171" s="211">
        <f>Q171*H171</f>
        <v>2.4299999999999999E-2</v>
      </c>
      <c r="S171" s="211">
        <v>0</v>
      </c>
      <c r="T171" s="21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13" t="s">
        <v>400</v>
      </c>
      <c r="AT171" s="213" t="s">
        <v>223</v>
      </c>
      <c r="AU171" s="213" t="s">
        <v>87</v>
      </c>
      <c r="AY171" s="16" t="s">
        <v>129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6" t="s">
        <v>85</v>
      </c>
      <c r="BK171" s="214">
        <f>ROUND(I171*H171,2)</f>
        <v>0</v>
      </c>
      <c r="BL171" s="16" t="s">
        <v>401</v>
      </c>
      <c r="BM171" s="213" t="s">
        <v>622</v>
      </c>
    </row>
    <row r="172" spans="1:65" s="2" customFormat="1" ht="16.5" customHeight="1">
      <c r="A172" s="33"/>
      <c r="B172" s="34"/>
      <c r="C172" s="202" t="s">
        <v>510</v>
      </c>
      <c r="D172" s="202" t="s">
        <v>132</v>
      </c>
      <c r="E172" s="203" t="s">
        <v>614</v>
      </c>
      <c r="F172" s="204" t="s">
        <v>615</v>
      </c>
      <c r="G172" s="205" t="s">
        <v>329</v>
      </c>
      <c r="H172" s="206">
        <v>40</v>
      </c>
      <c r="I172" s="207"/>
      <c r="J172" s="208">
        <f>ROUND(I172*H172,2)</f>
        <v>0</v>
      </c>
      <c r="K172" s="204" t="s">
        <v>136</v>
      </c>
      <c r="L172" s="38"/>
      <c r="M172" s="209" t="s">
        <v>1</v>
      </c>
      <c r="N172" s="210" t="s">
        <v>42</v>
      </c>
      <c r="O172" s="70"/>
      <c r="P172" s="211">
        <f>O172*H172</f>
        <v>0</v>
      </c>
      <c r="Q172" s="211">
        <v>0</v>
      </c>
      <c r="R172" s="211">
        <f>Q172*H172</f>
        <v>0</v>
      </c>
      <c r="S172" s="211">
        <v>0</v>
      </c>
      <c r="T172" s="21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13" t="s">
        <v>238</v>
      </c>
      <c r="AT172" s="213" t="s">
        <v>132</v>
      </c>
      <c r="AU172" s="213" t="s">
        <v>87</v>
      </c>
      <c r="AY172" s="16" t="s">
        <v>129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6" t="s">
        <v>85</v>
      </c>
      <c r="BK172" s="214">
        <f>ROUND(I172*H172,2)</f>
        <v>0</v>
      </c>
      <c r="BL172" s="16" t="s">
        <v>238</v>
      </c>
      <c r="BM172" s="213" t="s">
        <v>623</v>
      </c>
    </row>
    <row r="173" spans="1:65" s="2" customFormat="1" ht="19.5">
      <c r="A173" s="33"/>
      <c r="B173" s="34"/>
      <c r="C173" s="35"/>
      <c r="D173" s="222" t="s">
        <v>265</v>
      </c>
      <c r="E173" s="35"/>
      <c r="F173" s="242" t="s">
        <v>558</v>
      </c>
      <c r="G173" s="35"/>
      <c r="H173" s="35"/>
      <c r="I173" s="114"/>
      <c r="J173" s="35"/>
      <c r="K173" s="35"/>
      <c r="L173" s="38"/>
      <c r="M173" s="243"/>
      <c r="N173" s="244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265</v>
      </c>
      <c r="AU173" s="16" t="s">
        <v>87</v>
      </c>
    </row>
    <row r="174" spans="1:65" s="2" customFormat="1" ht="16.5" customHeight="1">
      <c r="A174" s="33"/>
      <c r="B174" s="34"/>
      <c r="C174" s="232" t="s">
        <v>514</v>
      </c>
      <c r="D174" s="232" t="s">
        <v>223</v>
      </c>
      <c r="E174" s="233" t="s">
        <v>624</v>
      </c>
      <c r="F174" s="234" t="s">
        <v>618</v>
      </c>
      <c r="G174" s="235" t="s">
        <v>329</v>
      </c>
      <c r="H174" s="236">
        <v>40</v>
      </c>
      <c r="I174" s="237"/>
      <c r="J174" s="238">
        <f>ROUND(I174*H174,2)</f>
        <v>0</v>
      </c>
      <c r="K174" s="234" t="s">
        <v>1</v>
      </c>
      <c r="L174" s="239"/>
      <c r="M174" s="240" t="s">
        <v>1</v>
      </c>
      <c r="N174" s="241" t="s">
        <v>42</v>
      </c>
      <c r="O174" s="70"/>
      <c r="P174" s="211">
        <f>O174*H174</f>
        <v>0</v>
      </c>
      <c r="Q174" s="211">
        <v>8.9999999999999998E-4</v>
      </c>
      <c r="R174" s="211">
        <f>Q174*H174</f>
        <v>3.5999999999999997E-2</v>
      </c>
      <c r="S174" s="211">
        <v>0</v>
      </c>
      <c r="T174" s="212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13" t="s">
        <v>400</v>
      </c>
      <c r="AT174" s="213" t="s">
        <v>223</v>
      </c>
      <c r="AU174" s="213" t="s">
        <v>87</v>
      </c>
      <c r="AY174" s="16" t="s">
        <v>129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6" t="s">
        <v>85</v>
      </c>
      <c r="BK174" s="214">
        <f>ROUND(I174*H174,2)</f>
        <v>0</v>
      </c>
      <c r="BL174" s="16" t="s">
        <v>401</v>
      </c>
      <c r="BM174" s="213" t="s">
        <v>625</v>
      </c>
    </row>
    <row r="175" spans="1:65" s="2" customFormat="1" ht="16.5" customHeight="1">
      <c r="A175" s="33"/>
      <c r="B175" s="34"/>
      <c r="C175" s="202" t="s">
        <v>518</v>
      </c>
      <c r="D175" s="202" t="s">
        <v>132</v>
      </c>
      <c r="E175" s="203" t="s">
        <v>626</v>
      </c>
      <c r="F175" s="204" t="s">
        <v>627</v>
      </c>
      <c r="G175" s="205" t="s">
        <v>329</v>
      </c>
      <c r="H175" s="206">
        <v>36</v>
      </c>
      <c r="I175" s="207"/>
      <c r="J175" s="208">
        <f>ROUND(I175*H175,2)</f>
        <v>0</v>
      </c>
      <c r="K175" s="204" t="s">
        <v>136</v>
      </c>
      <c r="L175" s="38"/>
      <c r="M175" s="209" t="s">
        <v>1</v>
      </c>
      <c r="N175" s="210" t="s">
        <v>42</v>
      </c>
      <c r="O175" s="70"/>
      <c r="P175" s="211">
        <f>O175*H175</f>
        <v>0</v>
      </c>
      <c r="Q175" s="211">
        <v>0</v>
      </c>
      <c r="R175" s="211">
        <f>Q175*H175</f>
        <v>0</v>
      </c>
      <c r="S175" s="211">
        <v>0</v>
      </c>
      <c r="T175" s="21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13" t="s">
        <v>238</v>
      </c>
      <c r="AT175" s="213" t="s">
        <v>132</v>
      </c>
      <c r="AU175" s="213" t="s">
        <v>87</v>
      </c>
      <c r="AY175" s="16" t="s">
        <v>129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6" t="s">
        <v>85</v>
      </c>
      <c r="BK175" s="214">
        <f>ROUND(I175*H175,2)</f>
        <v>0</v>
      </c>
      <c r="BL175" s="16" t="s">
        <v>238</v>
      </c>
      <c r="BM175" s="213" t="s">
        <v>628</v>
      </c>
    </row>
    <row r="176" spans="1:65" s="2" customFormat="1" ht="19.5">
      <c r="A176" s="33"/>
      <c r="B176" s="34"/>
      <c r="C176" s="35"/>
      <c r="D176" s="222" t="s">
        <v>265</v>
      </c>
      <c r="E176" s="35"/>
      <c r="F176" s="242" t="s">
        <v>544</v>
      </c>
      <c r="G176" s="35"/>
      <c r="H176" s="35"/>
      <c r="I176" s="114"/>
      <c r="J176" s="35"/>
      <c r="K176" s="35"/>
      <c r="L176" s="38"/>
      <c r="M176" s="243"/>
      <c r="N176" s="244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265</v>
      </c>
      <c r="AU176" s="16" t="s">
        <v>87</v>
      </c>
    </row>
    <row r="177" spans="1:65" s="2" customFormat="1" ht="16.5" customHeight="1">
      <c r="A177" s="33"/>
      <c r="B177" s="34"/>
      <c r="C177" s="232" t="s">
        <v>522</v>
      </c>
      <c r="D177" s="232" t="s">
        <v>223</v>
      </c>
      <c r="E177" s="233" t="s">
        <v>629</v>
      </c>
      <c r="F177" s="234" t="s">
        <v>630</v>
      </c>
      <c r="G177" s="235" t="s">
        <v>329</v>
      </c>
      <c r="H177" s="236">
        <v>36</v>
      </c>
      <c r="I177" s="237"/>
      <c r="J177" s="238">
        <f>ROUND(I177*H177,2)</f>
        <v>0</v>
      </c>
      <c r="K177" s="234" t="s">
        <v>1</v>
      </c>
      <c r="L177" s="239"/>
      <c r="M177" s="240" t="s">
        <v>1</v>
      </c>
      <c r="N177" s="241" t="s">
        <v>42</v>
      </c>
      <c r="O177" s="70"/>
      <c r="P177" s="211">
        <f>O177*H177</f>
        <v>0</v>
      </c>
      <c r="Q177" s="211">
        <v>8.9999999999999998E-4</v>
      </c>
      <c r="R177" s="211">
        <f>Q177*H177</f>
        <v>3.2399999999999998E-2</v>
      </c>
      <c r="S177" s="211">
        <v>0</v>
      </c>
      <c r="T177" s="21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13" t="s">
        <v>400</v>
      </c>
      <c r="AT177" s="213" t="s">
        <v>223</v>
      </c>
      <c r="AU177" s="213" t="s">
        <v>87</v>
      </c>
      <c r="AY177" s="16" t="s">
        <v>129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6" t="s">
        <v>85</v>
      </c>
      <c r="BK177" s="214">
        <f>ROUND(I177*H177,2)</f>
        <v>0</v>
      </c>
      <c r="BL177" s="16" t="s">
        <v>401</v>
      </c>
      <c r="BM177" s="213" t="s">
        <v>631</v>
      </c>
    </row>
    <row r="178" spans="1:65" s="2" customFormat="1" ht="16.5" customHeight="1">
      <c r="A178" s="33"/>
      <c r="B178" s="34"/>
      <c r="C178" s="202" t="s">
        <v>526</v>
      </c>
      <c r="D178" s="202" t="s">
        <v>132</v>
      </c>
      <c r="E178" s="203" t="s">
        <v>626</v>
      </c>
      <c r="F178" s="204" t="s">
        <v>627</v>
      </c>
      <c r="G178" s="205" t="s">
        <v>329</v>
      </c>
      <c r="H178" s="206">
        <v>15</v>
      </c>
      <c r="I178" s="207"/>
      <c r="J178" s="208">
        <f>ROUND(I178*H178,2)</f>
        <v>0</v>
      </c>
      <c r="K178" s="204" t="s">
        <v>136</v>
      </c>
      <c r="L178" s="38"/>
      <c r="M178" s="209" t="s">
        <v>1</v>
      </c>
      <c r="N178" s="210" t="s">
        <v>42</v>
      </c>
      <c r="O178" s="70"/>
      <c r="P178" s="211">
        <f>O178*H178</f>
        <v>0</v>
      </c>
      <c r="Q178" s="211">
        <v>0</v>
      </c>
      <c r="R178" s="211">
        <f>Q178*H178</f>
        <v>0</v>
      </c>
      <c r="S178" s="211">
        <v>0</v>
      </c>
      <c r="T178" s="212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13" t="s">
        <v>238</v>
      </c>
      <c r="AT178" s="213" t="s">
        <v>132</v>
      </c>
      <c r="AU178" s="213" t="s">
        <v>87</v>
      </c>
      <c r="AY178" s="16" t="s">
        <v>129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6" t="s">
        <v>85</v>
      </c>
      <c r="BK178" s="214">
        <f>ROUND(I178*H178,2)</f>
        <v>0</v>
      </c>
      <c r="BL178" s="16" t="s">
        <v>238</v>
      </c>
      <c r="BM178" s="213" t="s">
        <v>632</v>
      </c>
    </row>
    <row r="179" spans="1:65" s="2" customFormat="1" ht="19.5">
      <c r="A179" s="33"/>
      <c r="B179" s="34"/>
      <c r="C179" s="35"/>
      <c r="D179" s="222" t="s">
        <v>265</v>
      </c>
      <c r="E179" s="35"/>
      <c r="F179" s="242" t="s">
        <v>552</v>
      </c>
      <c r="G179" s="35"/>
      <c r="H179" s="35"/>
      <c r="I179" s="114"/>
      <c r="J179" s="35"/>
      <c r="K179" s="35"/>
      <c r="L179" s="38"/>
      <c r="M179" s="243"/>
      <c r="N179" s="244"/>
      <c r="O179" s="70"/>
      <c r="P179" s="70"/>
      <c r="Q179" s="70"/>
      <c r="R179" s="70"/>
      <c r="S179" s="70"/>
      <c r="T179" s="71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265</v>
      </c>
      <c r="AU179" s="16" t="s">
        <v>87</v>
      </c>
    </row>
    <row r="180" spans="1:65" s="2" customFormat="1" ht="16.5" customHeight="1">
      <c r="A180" s="33"/>
      <c r="B180" s="34"/>
      <c r="C180" s="232" t="s">
        <v>529</v>
      </c>
      <c r="D180" s="232" t="s">
        <v>223</v>
      </c>
      <c r="E180" s="233" t="s">
        <v>633</v>
      </c>
      <c r="F180" s="234" t="s">
        <v>630</v>
      </c>
      <c r="G180" s="235" t="s">
        <v>329</v>
      </c>
      <c r="H180" s="236">
        <v>15</v>
      </c>
      <c r="I180" s="237"/>
      <c r="J180" s="238">
        <f>ROUND(I180*H180,2)</f>
        <v>0</v>
      </c>
      <c r="K180" s="234" t="s">
        <v>1</v>
      </c>
      <c r="L180" s="239"/>
      <c r="M180" s="240" t="s">
        <v>1</v>
      </c>
      <c r="N180" s="241" t="s">
        <v>42</v>
      </c>
      <c r="O180" s="70"/>
      <c r="P180" s="211">
        <f>O180*H180</f>
        <v>0</v>
      </c>
      <c r="Q180" s="211">
        <v>8.9999999999999998E-4</v>
      </c>
      <c r="R180" s="211">
        <f>Q180*H180</f>
        <v>1.35E-2</v>
      </c>
      <c r="S180" s="211">
        <v>0</v>
      </c>
      <c r="T180" s="21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13" t="s">
        <v>400</v>
      </c>
      <c r="AT180" s="213" t="s">
        <v>223</v>
      </c>
      <c r="AU180" s="213" t="s">
        <v>87</v>
      </c>
      <c r="AY180" s="16" t="s">
        <v>129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6" t="s">
        <v>85</v>
      </c>
      <c r="BK180" s="214">
        <f>ROUND(I180*H180,2)</f>
        <v>0</v>
      </c>
      <c r="BL180" s="16" t="s">
        <v>401</v>
      </c>
      <c r="BM180" s="213" t="s">
        <v>634</v>
      </c>
    </row>
    <row r="181" spans="1:65" s="2" customFormat="1" ht="16.5" customHeight="1">
      <c r="A181" s="33"/>
      <c r="B181" s="34"/>
      <c r="C181" s="202" t="s">
        <v>533</v>
      </c>
      <c r="D181" s="202" t="s">
        <v>132</v>
      </c>
      <c r="E181" s="203" t="s">
        <v>626</v>
      </c>
      <c r="F181" s="204" t="s">
        <v>627</v>
      </c>
      <c r="G181" s="205" t="s">
        <v>329</v>
      </c>
      <c r="H181" s="206">
        <v>16</v>
      </c>
      <c r="I181" s="207"/>
      <c r="J181" s="208">
        <f>ROUND(I181*H181,2)</f>
        <v>0</v>
      </c>
      <c r="K181" s="204" t="s">
        <v>136</v>
      </c>
      <c r="L181" s="38"/>
      <c r="M181" s="209" t="s">
        <v>1</v>
      </c>
      <c r="N181" s="210" t="s">
        <v>42</v>
      </c>
      <c r="O181" s="70"/>
      <c r="P181" s="211">
        <f>O181*H181</f>
        <v>0</v>
      </c>
      <c r="Q181" s="211">
        <v>0</v>
      </c>
      <c r="R181" s="211">
        <f>Q181*H181</f>
        <v>0</v>
      </c>
      <c r="S181" s="211">
        <v>0</v>
      </c>
      <c r="T181" s="21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13" t="s">
        <v>238</v>
      </c>
      <c r="AT181" s="213" t="s">
        <v>132</v>
      </c>
      <c r="AU181" s="213" t="s">
        <v>87</v>
      </c>
      <c r="AY181" s="16" t="s">
        <v>129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6" t="s">
        <v>85</v>
      </c>
      <c r="BK181" s="214">
        <f>ROUND(I181*H181,2)</f>
        <v>0</v>
      </c>
      <c r="BL181" s="16" t="s">
        <v>238</v>
      </c>
      <c r="BM181" s="213" t="s">
        <v>635</v>
      </c>
    </row>
    <row r="182" spans="1:65" s="2" customFormat="1" ht="19.5">
      <c r="A182" s="33"/>
      <c r="B182" s="34"/>
      <c r="C182" s="35"/>
      <c r="D182" s="222" t="s">
        <v>265</v>
      </c>
      <c r="E182" s="35"/>
      <c r="F182" s="242" t="s">
        <v>558</v>
      </c>
      <c r="G182" s="35"/>
      <c r="H182" s="35"/>
      <c r="I182" s="114"/>
      <c r="J182" s="35"/>
      <c r="K182" s="35"/>
      <c r="L182" s="38"/>
      <c r="M182" s="243"/>
      <c r="N182" s="244"/>
      <c r="O182" s="70"/>
      <c r="P182" s="70"/>
      <c r="Q182" s="70"/>
      <c r="R182" s="70"/>
      <c r="S182" s="70"/>
      <c r="T182" s="71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265</v>
      </c>
      <c r="AU182" s="16" t="s">
        <v>87</v>
      </c>
    </row>
    <row r="183" spans="1:65" s="2" customFormat="1" ht="16.5" customHeight="1">
      <c r="A183" s="33"/>
      <c r="B183" s="34"/>
      <c r="C183" s="232" t="s">
        <v>636</v>
      </c>
      <c r="D183" s="232" t="s">
        <v>223</v>
      </c>
      <c r="E183" s="233" t="s">
        <v>637</v>
      </c>
      <c r="F183" s="234" t="s">
        <v>630</v>
      </c>
      <c r="G183" s="235" t="s">
        <v>329</v>
      </c>
      <c r="H183" s="236">
        <v>16</v>
      </c>
      <c r="I183" s="237"/>
      <c r="J183" s="238">
        <f>ROUND(I183*H183,2)</f>
        <v>0</v>
      </c>
      <c r="K183" s="234" t="s">
        <v>1</v>
      </c>
      <c r="L183" s="239"/>
      <c r="M183" s="240" t="s">
        <v>1</v>
      </c>
      <c r="N183" s="241" t="s">
        <v>42</v>
      </c>
      <c r="O183" s="70"/>
      <c r="P183" s="211">
        <f>O183*H183</f>
        <v>0</v>
      </c>
      <c r="Q183" s="211">
        <v>8.9999999999999998E-4</v>
      </c>
      <c r="R183" s="211">
        <f>Q183*H183</f>
        <v>1.44E-2</v>
      </c>
      <c r="S183" s="211">
        <v>0</v>
      </c>
      <c r="T183" s="21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13" t="s">
        <v>400</v>
      </c>
      <c r="AT183" s="213" t="s">
        <v>223</v>
      </c>
      <c r="AU183" s="213" t="s">
        <v>87</v>
      </c>
      <c r="AY183" s="16" t="s">
        <v>129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6" t="s">
        <v>85</v>
      </c>
      <c r="BK183" s="214">
        <f>ROUND(I183*H183,2)</f>
        <v>0</v>
      </c>
      <c r="BL183" s="16" t="s">
        <v>401</v>
      </c>
      <c r="BM183" s="213" t="s">
        <v>638</v>
      </c>
    </row>
    <row r="184" spans="1:65" s="2" customFormat="1" ht="16.5" customHeight="1">
      <c r="A184" s="33"/>
      <c r="B184" s="34"/>
      <c r="C184" s="202" t="s">
        <v>639</v>
      </c>
      <c r="D184" s="202" t="s">
        <v>132</v>
      </c>
      <c r="E184" s="203" t="s">
        <v>640</v>
      </c>
      <c r="F184" s="204" t="s">
        <v>641</v>
      </c>
      <c r="G184" s="205" t="s">
        <v>329</v>
      </c>
      <c r="H184" s="206">
        <v>32</v>
      </c>
      <c r="I184" s="207"/>
      <c r="J184" s="208">
        <f>ROUND(I184*H184,2)</f>
        <v>0</v>
      </c>
      <c r="K184" s="204" t="s">
        <v>136</v>
      </c>
      <c r="L184" s="38"/>
      <c r="M184" s="209" t="s">
        <v>1</v>
      </c>
      <c r="N184" s="210" t="s">
        <v>42</v>
      </c>
      <c r="O184" s="70"/>
      <c r="P184" s="211">
        <f>O184*H184</f>
        <v>0</v>
      </c>
      <c r="Q184" s="211">
        <v>0</v>
      </c>
      <c r="R184" s="211">
        <f>Q184*H184</f>
        <v>0</v>
      </c>
      <c r="S184" s="211">
        <v>0</v>
      </c>
      <c r="T184" s="21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13" t="s">
        <v>238</v>
      </c>
      <c r="AT184" s="213" t="s">
        <v>132</v>
      </c>
      <c r="AU184" s="213" t="s">
        <v>87</v>
      </c>
      <c r="AY184" s="16" t="s">
        <v>129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6" t="s">
        <v>85</v>
      </c>
      <c r="BK184" s="214">
        <f>ROUND(I184*H184,2)</f>
        <v>0</v>
      </c>
      <c r="BL184" s="16" t="s">
        <v>238</v>
      </c>
      <c r="BM184" s="213" t="s">
        <v>642</v>
      </c>
    </row>
    <row r="185" spans="1:65" s="2" customFormat="1" ht="19.5">
      <c r="A185" s="33"/>
      <c r="B185" s="34"/>
      <c r="C185" s="35"/>
      <c r="D185" s="222" t="s">
        <v>265</v>
      </c>
      <c r="E185" s="35"/>
      <c r="F185" s="242" t="s">
        <v>544</v>
      </c>
      <c r="G185" s="35"/>
      <c r="H185" s="35"/>
      <c r="I185" s="114"/>
      <c r="J185" s="35"/>
      <c r="K185" s="35"/>
      <c r="L185" s="38"/>
      <c r="M185" s="243"/>
      <c r="N185" s="244"/>
      <c r="O185" s="70"/>
      <c r="P185" s="70"/>
      <c r="Q185" s="70"/>
      <c r="R185" s="70"/>
      <c r="S185" s="70"/>
      <c r="T185" s="71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265</v>
      </c>
      <c r="AU185" s="16" t="s">
        <v>87</v>
      </c>
    </row>
    <row r="186" spans="1:65" s="2" customFormat="1" ht="16.5" customHeight="1">
      <c r="A186" s="33"/>
      <c r="B186" s="34"/>
      <c r="C186" s="232" t="s">
        <v>643</v>
      </c>
      <c r="D186" s="232" t="s">
        <v>223</v>
      </c>
      <c r="E186" s="233" t="s">
        <v>644</v>
      </c>
      <c r="F186" s="234" t="s">
        <v>645</v>
      </c>
      <c r="G186" s="235" t="s">
        <v>329</v>
      </c>
      <c r="H186" s="236">
        <v>32</v>
      </c>
      <c r="I186" s="237"/>
      <c r="J186" s="238">
        <f>ROUND(I186*H186,2)</f>
        <v>0</v>
      </c>
      <c r="K186" s="234" t="s">
        <v>1</v>
      </c>
      <c r="L186" s="239"/>
      <c r="M186" s="240" t="s">
        <v>1</v>
      </c>
      <c r="N186" s="241" t="s">
        <v>42</v>
      </c>
      <c r="O186" s="70"/>
      <c r="P186" s="211">
        <f>O186*H186</f>
        <v>0</v>
      </c>
      <c r="Q186" s="211">
        <v>8.9999999999999998E-4</v>
      </c>
      <c r="R186" s="211">
        <f>Q186*H186</f>
        <v>2.8799999999999999E-2</v>
      </c>
      <c r="S186" s="211">
        <v>0</v>
      </c>
      <c r="T186" s="21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13" t="s">
        <v>400</v>
      </c>
      <c r="AT186" s="213" t="s">
        <v>223</v>
      </c>
      <c r="AU186" s="213" t="s">
        <v>87</v>
      </c>
      <c r="AY186" s="16" t="s">
        <v>129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6" t="s">
        <v>85</v>
      </c>
      <c r="BK186" s="214">
        <f>ROUND(I186*H186,2)</f>
        <v>0</v>
      </c>
      <c r="BL186" s="16" t="s">
        <v>401</v>
      </c>
      <c r="BM186" s="213" t="s">
        <v>646</v>
      </c>
    </row>
    <row r="187" spans="1:65" s="2" customFormat="1" ht="16.5" customHeight="1">
      <c r="A187" s="33"/>
      <c r="B187" s="34"/>
      <c r="C187" s="202" t="s">
        <v>647</v>
      </c>
      <c r="D187" s="202" t="s">
        <v>132</v>
      </c>
      <c r="E187" s="203" t="s">
        <v>640</v>
      </c>
      <c r="F187" s="204" t="s">
        <v>641</v>
      </c>
      <c r="G187" s="205" t="s">
        <v>329</v>
      </c>
      <c r="H187" s="206">
        <v>51</v>
      </c>
      <c r="I187" s="207"/>
      <c r="J187" s="208">
        <f>ROUND(I187*H187,2)</f>
        <v>0</v>
      </c>
      <c r="K187" s="204" t="s">
        <v>136</v>
      </c>
      <c r="L187" s="38"/>
      <c r="M187" s="209" t="s">
        <v>1</v>
      </c>
      <c r="N187" s="210" t="s">
        <v>42</v>
      </c>
      <c r="O187" s="70"/>
      <c r="P187" s="211">
        <f>O187*H187</f>
        <v>0</v>
      </c>
      <c r="Q187" s="211">
        <v>0</v>
      </c>
      <c r="R187" s="211">
        <f>Q187*H187</f>
        <v>0</v>
      </c>
      <c r="S187" s="211">
        <v>0</v>
      </c>
      <c r="T187" s="212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13" t="s">
        <v>238</v>
      </c>
      <c r="AT187" s="213" t="s">
        <v>132</v>
      </c>
      <c r="AU187" s="213" t="s">
        <v>87</v>
      </c>
      <c r="AY187" s="16" t="s">
        <v>129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6" t="s">
        <v>85</v>
      </c>
      <c r="BK187" s="214">
        <f>ROUND(I187*H187,2)</f>
        <v>0</v>
      </c>
      <c r="BL187" s="16" t="s">
        <v>238</v>
      </c>
      <c r="BM187" s="213" t="s">
        <v>648</v>
      </c>
    </row>
    <row r="188" spans="1:65" s="2" customFormat="1" ht="19.5">
      <c r="A188" s="33"/>
      <c r="B188" s="34"/>
      <c r="C188" s="35"/>
      <c r="D188" s="222" t="s">
        <v>265</v>
      </c>
      <c r="E188" s="35"/>
      <c r="F188" s="242" t="s">
        <v>552</v>
      </c>
      <c r="G188" s="35"/>
      <c r="H188" s="35"/>
      <c r="I188" s="114"/>
      <c r="J188" s="35"/>
      <c r="K188" s="35"/>
      <c r="L188" s="38"/>
      <c r="M188" s="243"/>
      <c r="N188" s="244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265</v>
      </c>
      <c r="AU188" s="16" t="s">
        <v>87</v>
      </c>
    </row>
    <row r="189" spans="1:65" s="2" customFormat="1" ht="16.5" customHeight="1">
      <c r="A189" s="33"/>
      <c r="B189" s="34"/>
      <c r="C189" s="232" t="s">
        <v>649</v>
      </c>
      <c r="D189" s="232" t="s">
        <v>223</v>
      </c>
      <c r="E189" s="233" t="s">
        <v>650</v>
      </c>
      <c r="F189" s="234" t="s">
        <v>645</v>
      </c>
      <c r="G189" s="235" t="s">
        <v>329</v>
      </c>
      <c r="H189" s="236">
        <v>51</v>
      </c>
      <c r="I189" s="237"/>
      <c r="J189" s="238">
        <f>ROUND(I189*H189,2)</f>
        <v>0</v>
      </c>
      <c r="K189" s="234" t="s">
        <v>1</v>
      </c>
      <c r="L189" s="239"/>
      <c r="M189" s="240" t="s">
        <v>1</v>
      </c>
      <c r="N189" s="241" t="s">
        <v>42</v>
      </c>
      <c r="O189" s="70"/>
      <c r="P189" s="211">
        <f>O189*H189</f>
        <v>0</v>
      </c>
      <c r="Q189" s="211">
        <v>8.9999999999999998E-4</v>
      </c>
      <c r="R189" s="211">
        <f>Q189*H189</f>
        <v>4.5899999999999996E-2</v>
      </c>
      <c r="S189" s="211">
        <v>0</v>
      </c>
      <c r="T189" s="21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13" t="s">
        <v>400</v>
      </c>
      <c r="AT189" s="213" t="s">
        <v>223</v>
      </c>
      <c r="AU189" s="213" t="s">
        <v>87</v>
      </c>
      <c r="AY189" s="16" t="s">
        <v>129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6" t="s">
        <v>85</v>
      </c>
      <c r="BK189" s="214">
        <f>ROUND(I189*H189,2)</f>
        <v>0</v>
      </c>
      <c r="BL189" s="16" t="s">
        <v>401</v>
      </c>
      <c r="BM189" s="213" t="s">
        <v>651</v>
      </c>
    </row>
    <row r="190" spans="1:65" s="2" customFormat="1" ht="16.5" customHeight="1">
      <c r="A190" s="33"/>
      <c r="B190" s="34"/>
      <c r="C190" s="202" t="s">
        <v>652</v>
      </c>
      <c r="D190" s="202" t="s">
        <v>132</v>
      </c>
      <c r="E190" s="203" t="s">
        <v>640</v>
      </c>
      <c r="F190" s="204" t="s">
        <v>641</v>
      </c>
      <c r="G190" s="205" t="s">
        <v>329</v>
      </c>
      <c r="H190" s="206">
        <v>139</v>
      </c>
      <c r="I190" s="207"/>
      <c r="J190" s="208">
        <f>ROUND(I190*H190,2)</f>
        <v>0</v>
      </c>
      <c r="K190" s="204" t="s">
        <v>136</v>
      </c>
      <c r="L190" s="38"/>
      <c r="M190" s="209" t="s">
        <v>1</v>
      </c>
      <c r="N190" s="210" t="s">
        <v>42</v>
      </c>
      <c r="O190" s="70"/>
      <c r="P190" s="211">
        <f>O190*H190</f>
        <v>0</v>
      </c>
      <c r="Q190" s="211">
        <v>0</v>
      </c>
      <c r="R190" s="211">
        <f>Q190*H190</f>
        <v>0</v>
      </c>
      <c r="S190" s="211">
        <v>0</v>
      </c>
      <c r="T190" s="21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13" t="s">
        <v>238</v>
      </c>
      <c r="AT190" s="213" t="s">
        <v>132</v>
      </c>
      <c r="AU190" s="213" t="s">
        <v>87</v>
      </c>
      <c r="AY190" s="16" t="s">
        <v>129</v>
      </c>
      <c r="BE190" s="214">
        <f>IF(N190="základní",J190,0)</f>
        <v>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6" t="s">
        <v>85</v>
      </c>
      <c r="BK190" s="214">
        <f>ROUND(I190*H190,2)</f>
        <v>0</v>
      </c>
      <c r="BL190" s="16" t="s">
        <v>238</v>
      </c>
      <c r="BM190" s="213" t="s">
        <v>653</v>
      </c>
    </row>
    <row r="191" spans="1:65" s="2" customFormat="1" ht="19.5">
      <c r="A191" s="33"/>
      <c r="B191" s="34"/>
      <c r="C191" s="35"/>
      <c r="D191" s="222" t="s">
        <v>265</v>
      </c>
      <c r="E191" s="35"/>
      <c r="F191" s="242" t="s">
        <v>558</v>
      </c>
      <c r="G191" s="35"/>
      <c r="H191" s="35"/>
      <c r="I191" s="114"/>
      <c r="J191" s="35"/>
      <c r="K191" s="35"/>
      <c r="L191" s="38"/>
      <c r="M191" s="243"/>
      <c r="N191" s="244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265</v>
      </c>
      <c r="AU191" s="16" t="s">
        <v>87</v>
      </c>
    </row>
    <row r="192" spans="1:65" s="2" customFormat="1" ht="16.5" customHeight="1">
      <c r="A192" s="33"/>
      <c r="B192" s="34"/>
      <c r="C192" s="232" t="s">
        <v>654</v>
      </c>
      <c r="D192" s="232" t="s">
        <v>223</v>
      </c>
      <c r="E192" s="233" t="s">
        <v>655</v>
      </c>
      <c r="F192" s="234" t="s">
        <v>645</v>
      </c>
      <c r="G192" s="235" t="s">
        <v>329</v>
      </c>
      <c r="H192" s="236">
        <v>139</v>
      </c>
      <c r="I192" s="237"/>
      <c r="J192" s="238">
        <f>ROUND(I192*H192,2)</f>
        <v>0</v>
      </c>
      <c r="K192" s="234" t="s">
        <v>1</v>
      </c>
      <c r="L192" s="239"/>
      <c r="M192" s="240" t="s">
        <v>1</v>
      </c>
      <c r="N192" s="241" t="s">
        <v>42</v>
      </c>
      <c r="O192" s="70"/>
      <c r="P192" s="211">
        <f>O192*H192</f>
        <v>0</v>
      </c>
      <c r="Q192" s="211">
        <v>8.9999999999999998E-4</v>
      </c>
      <c r="R192" s="211">
        <f>Q192*H192</f>
        <v>0.12509999999999999</v>
      </c>
      <c r="S192" s="211">
        <v>0</v>
      </c>
      <c r="T192" s="21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13" t="s">
        <v>400</v>
      </c>
      <c r="AT192" s="213" t="s">
        <v>223</v>
      </c>
      <c r="AU192" s="213" t="s">
        <v>87</v>
      </c>
      <c r="AY192" s="16" t="s">
        <v>129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6" t="s">
        <v>85</v>
      </c>
      <c r="BK192" s="214">
        <f>ROUND(I192*H192,2)</f>
        <v>0</v>
      </c>
      <c r="BL192" s="16" t="s">
        <v>401</v>
      </c>
      <c r="BM192" s="213" t="s">
        <v>656</v>
      </c>
    </row>
    <row r="193" spans="1:65" s="2" customFormat="1" ht="16.5" customHeight="1">
      <c r="A193" s="33"/>
      <c r="B193" s="34"/>
      <c r="C193" s="202" t="s">
        <v>657</v>
      </c>
      <c r="D193" s="202" t="s">
        <v>132</v>
      </c>
      <c r="E193" s="203" t="s">
        <v>658</v>
      </c>
      <c r="F193" s="204" t="s">
        <v>659</v>
      </c>
      <c r="G193" s="205" t="s">
        <v>329</v>
      </c>
      <c r="H193" s="206">
        <v>70</v>
      </c>
      <c r="I193" s="207"/>
      <c r="J193" s="208">
        <f>ROUND(I193*H193,2)</f>
        <v>0</v>
      </c>
      <c r="K193" s="204" t="s">
        <v>136</v>
      </c>
      <c r="L193" s="38"/>
      <c r="M193" s="209" t="s">
        <v>1</v>
      </c>
      <c r="N193" s="210" t="s">
        <v>42</v>
      </c>
      <c r="O193" s="70"/>
      <c r="P193" s="211">
        <f>O193*H193</f>
        <v>0</v>
      </c>
      <c r="Q193" s="211">
        <v>0</v>
      </c>
      <c r="R193" s="211">
        <f>Q193*H193</f>
        <v>0</v>
      </c>
      <c r="S193" s="211">
        <v>0</v>
      </c>
      <c r="T193" s="212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13" t="s">
        <v>238</v>
      </c>
      <c r="AT193" s="213" t="s">
        <v>132</v>
      </c>
      <c r="AU193" s="213" t="s">
        <v>87</v>
      </c>
      <c r="AY193" s="16" t="s">
        <v>129</v>
      </c>
      <c r="BE193" s="214">
        <f>IF(N193="základní",J193,0)</f>
        <v>0</v>
      </c>
      <c r="BF193" s="214">
        <f>IF(N193="snížená",J193,0)</f>
        <v>0</v>
      </c>
      <c r="BG193" s="214">
        <f>IF(N193="zákl. přenesená",J193,0)</f>
        <v>0</v>
      </c>
      <c r="BH193" s="214">
        <f>IF(N193="sníž. přenesená",J193,0)</f>
        <v>0</v>
      </c>
      <c r="BI193" s="214">
        <f>IF(N193="nulová",J193,0)</f>
        <v>0</v>
      </c>
      <c r="BJ193" s="16" t="s">
        <v>85</v>
      </c>
      <c r="BK193" s="214">
        <f>ROUND(I193*H193,2)</f>
        <v>0</v>
      </c>
      <c r="BL193" s="16" t="s">
        <v>238</v>
      </c>
      <c r="BM193" s="213" t="s">
        <v>660</v>
      </c>
    </row>
    <row r="194" spans="1:65" s="2" customFormat="1" ht="19.5">
      <c r="A194" s="33"/>
      <c r="B194" s="34"/>
      <c r="C194" s="35"/>
      <c r="D194" s="222" t="s">
        <v>265</v>
      </c>
      <c r="E194" s="35"/>
      <c r="F194" s="242" t="s">
        <v>552</v>
      </c>
      <c r="G194" s="35"/>
      <c r="H194" s="35"/>
      <c r="I194" s="114"/>
      <c r="J194" s="35"/>
      <c r="K194" s="35"/>
      <c r="L194" s="38"/>
      <c r="M194" s="243"/>
      <c r="N194" s="244"/>
      <c r="O194" s="70"/>
      <c r="P194" s="70"/>
      <c r="Q194" s="70"/>
      <c r="R194" s="70"/>
      <c r="S194" s="70"/>
      <c r="T194" s="71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265</v>
      </c>
      <c r="AU194" s="16" t="s">
        <v>87</v>
      </c>
    </row>
    <row r="195" spans="1:65" s="2" customFormat="1" ht="16.5" customHeight="1">
      <c r="A195" s="33"/>
      <c r="B195" s="34"/>
      <c r="C195" s="232" t="s">
        <v>661</v>
      </c>
      <c r="D195" s="232" t="s">
        <v>223</v>
      </c>
      <c r="E195" s="233" t="s">
        <v>662</v>
      </c>
      <c r="F195" s="234" t="s">
        <v>663</v>
      </c>
      <c r="G195" s="235" t="s">
        <v>329</v>
      </c>
      <c r="H195" s="236">
        <v>70</v>
      </c>
      <c r="I195" s="237"/>
      <c r="J195" s="238">
        <f>ROUND(I195*H195,2)</f>
        <v>0</v>
      </c>
      <c r="K195" s="234" t="s">
        <v>1</v>
      </c>
      <c r="L195" s="239"/>
      <c r="M195" s="240" t="s">
        <v>1</v>
      </c>
      <c r="N195" s="241" t="s">
        <v>42</v>
      </c>
      <c r="O195" s="70"/>
      <c r="P195" s="211">
        <f>O195*H195</f>
        <v>0</v>
      </c>
      <c r="Q195" s="211">
        <v>8.9999999999999998E-4</v>
      </c>
      <c r="R195" s="211">
        <f>Q195*H195</f>
        <v>6.3E-2</v>
      </c>
      <c r="S195" s="211">
        <v>0</v>
      </c>
      <c r="T195" s="212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13" t="s">
        <v>400</v>
      </c>
      <c r="AT195" s="213" t="s">
        <v>223</v>
      </c>
      <c r="AU195" s="213" t="s">
        <v>87</v>
      </c>
      <c r="AY195" s="16" t="s">
        <v>129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6" t="s">
        <v>85</v>
      </c>
      <c r="BK195" s="214">
        <f>ROUND(I195*H195,2)</f>
        <v>0</v>
      </c>
      <c r="BL195" s="16" t="s">
        <v>401</v>
      </c>
      <c r="BM195" s="213" t="s">
        <v>664</v>
      </c>
    </row>
    <row r="196" spans="1:65" s="2" customFormat="1" ht="16.5" customHeight="1">
      <c r="A196" s="33"/>
      <c r="B196" s="34"/>
      <c r="C196" s="202" t="s">
        <v>665</v>
      </c>
      <c r="D196" s="202" t="s">
        <v>132</v>
      </c>
      <c r="E196" s="203" t="s">
        <v>666</v>
      </c>
      <c r="F196" s="204" t="s">
        <v>667</v>
      </c>
      <c r="G196" s="205" t="s">
        <v>329</v>
      </c>
      <c r="H196" s="206">
        <v>11</v>
      </c>
      <c r="I196" s="207"/>
      <c r="J196" s="208">
        <f>ROUND(I196*H196,2)</f>
        <v>0</v>
      </c>
      <c r="K196" s="204" t="s">
        <v>136</v>
      </c>
      <c r="L196" s="38"/>
      <c r="M196" s="209" t="s">
        <v>1</v>
      </c>
      <c r="N196" s="210" t="s">
        <v>42</v>
      </c>
      <c r="O196" s="70"/>
      <c r="P196" s="211">
        <f>O196*H196</f>
        <v>0</v>
      </c>
      <c r="Q196" s="211">
        <v>0</v>
      </c>
      <c r="R196" s="211">
        <f>Q196*H196</f>
        <v>0</v>
      </c>
      <c r="S196" s="211">
        <v>0</v>
      </c>
      <c r="T196" s="212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13" t="s">
        <v>238</v>
      </c>
      <c r="AT196" s="213" t="s">
        <v>132</v>
      </c>
      <c r="AU196" s="213" t="s">
        <v>87</v>
      </c>
      <c r="AY196" s="16" t="s">
        <v>129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6" t="s">
        <v>85</v>
      </c>
      <c r="BK196" s="214">
        <f>ROUND(I196*H196,2)</f>
        <v>0</v>
      </c>
      <c r="BL196" s="16" t="s">
        <v>238</v>
      </c>
      <c r="BM196" s="213" t="s">
        <v>668</v>
      </c>
    </row>
    <row r="197" spans="1:65" s="2" customFormat="1" ht="19.5">
      <c r="A197" s="33"/>
      <c r="B197" s="34"/>
      <c r="C197" s="35"/>
      <c r="D197" s="222" t="s">
        <v>265</v>
      </c>
      <c r="E197" s="35"/>
      <c r="F197" s="242" t="s">
        <v>544</v>
      </c>
      <c r="G197" s="35"/>
      <c r="H197" s="35"/>
      <c r="I197" s="114"/>
      <c r="J197" s="35"/>
      <c r="K197" s="35"/>
      <c r="L197" s="38"/>
      <c r="M197" s="243"/>
      <c r="N197" s="244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265</v>
      </c>
      <c r="AU197" s="16" t="s">
        <v>87</v>
      </c>
    </row>
    <row r="198" spans="1:65" s="2" customFormat="1" ht="16.5" customHeight="1">
      <c r="A198" s="33"/>
      <c r="B198" s="34"/>
      <c r="C198" s="232" t="s">
        <v>669</v>
      </c>
      <c r="D198" s="232" t="s">
        <v>223</v>
      </c>
      <c r="E198" s="233" t="s">
        <v>670</v>
      </c>
      <c r="F198" s="234" t="s">
        <v>671</v>
      </c>
      <c r="G198" s="235" t="s">
        <v>329</v>
      </c>
      <c r="H198" s="236">
        <v>11</v>
      </c>
      <c r="I198" s="237"/>
      <c r="J198" s="238">
        <f>ROUND(I198*H198,2)</f>
        <v>0</v>
      </c>
      <c r="K198" s="234" t="s">
        <v>1</v>
      </c>
      <c r="L198" s="239"/>
      <c r="M198" s="240" t="s">
        <v>1</v>
      </c>
      <c r="N198" s="241" t="s">
        <v>42</v>
      </c>
      <c r="O198" s="70"/>
      <c r="P198" s="211">
        <f>O198*H198</f>
        <v>0</v>
      </c>
      <c r="Q198" s="211">
        <v>8.9999999999999998E-4</v>
      </c>
      <c r="R198" s="211">
        <f>Q198*H198</f>
        <v>9.8999999999999991E-3</v>
      </c>
      <c r="S198" s="211">
        <v>0</v>
      </c>
      <c r="T198" s="212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13" t="s">
        <v>400</v>
      </c>
      <c r="AT198" s="213" t="s">
        <v>223</v>
      </c>
      <c r="AU198" s="213" t="s">
        <v>87</v>
      </c>
      <c r="AY198" s="16" t="s">
        <v>129</v>
      </c>
      <c r="BE198" s="214">
        <f>IF(N198="základní",J198,0)</f>
        <v>0</v>
      </c>
      <c r="BF198" s="214">
        <f>IF(N198="snížená",J198,0)</f>
        <v>0</v>
      </c>
      <c r="BG198" s="214">
        <f>IF(N198="zákl. přenesená",J198,0)</f>
        <v>0</v>
      </c>
      <c r="BH198" s="214">
        <f>IF(N198="sníž. přenesená",J198,0)</f>
        <v>0</v>
      </c>
      <c r="BI198" s="214">
        <f>IF(N198="nulová",J198,0)</f>
        <v>0</v>
      </c>
      <c r="BJ198" s="16" t="s">
        <v>85</v>
      </c>
      <c r="BK198" s="214">
        <f>ROUND(I198*H198,2)</f>
        <v>0</v>
      </c>
      <c r="BL198" s="16" t="s">
        <v>401</v>
      </c>
      <c r="BM198" s="213" t="s">
        <v>672</v>
      </c>
    </row>
    <row r="199" spans="1:65" s="2" customFormat="1" ht="16.5" customHeight="1">
      <c r="A199" s="33"/>
      <c r="B199" s="34"/>
      <c r="C199" s="202" t="s">
        <v>673</v>
      </c>
      <c r="D199" s="202" t="s">
        <v>132</v>
      </c>
      <c r="E199" s="203" t="s">
        <v>666</v>
      </c>
      <c r="F199" s="204" t="s">
        <v>667</v>
      </c>
      <c r="G199" s="205" t="s">
        <v>329</v>
      </c>
      <c r="H199" s="206">
        <v>9</v>
      </c>
      <c r="I199" s="207"/>
      <c r="J199" s="208">
        <f>ROUND(I199*H199,2)</f>
        <v>0</v>
      </c>
      <c r="K199" s="204" t="s">
        <v>136</v>
      </c>
      <c r="L199" s="38"/>
      <c r="M199" s="209" t="s">
        <v>1</v>
      </c>
      <c r="N199" s="210" t="s">
        <v>42</v>
      </c>
      <c r="O199" s="70"/>
      <c r="P199" s="211">
        <f>O199*H199</f>
        <v>0</v>
      </c>
      <c r="Q199" s="211">
        <v>0</v>
      </c>
      <c r="R199" s="211">
        <f>Q199*H199</f>
        <v>0</v>
      </c>
      <c r="S199" s="211">
        <v>0</v>
      </c>
      <c r="T199" s="212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13" t="s">
        <v>238</v>
      </c>
      <c r="AT199" s="213" t="s">
        <v>132</v>
      </c>
      <c r="AU199" s="213" t="s">
        <v>87</v>
      </c>
      <c r="AY199" s="16" t="s">
        <v>129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6" t="s">
        <v>85</v>
      </c>
      <c r="BK199" s="214">
        <f>ROUND(I199*H199,2)</f>
        <v>0</v>
      </c>
      <c r="BL199" s="16" t="s">
        <v>238</v>
      </c>
      <c r="BM199" s="213" t="s">
        <v>674</v>
      </c>
    </row>
    <row r="200" spans="1:65" s="2" customFormat="1" ht="19.5">
      <c r="A200" s="33"/>
      <c r="B200" s="34"/>
      <c r="C200" s="35"/>
      <c r="D200" s="222" t="s">
        <v>265</v>
      </c>
      <c r="E200" s="35"/>
      <c r="F200" s="242" t="s">
        <v>558</v>
      </c>
      <c r="G200" s="35"/>
      <c r="H200" s="35"/>
      <c r="I200" s="114"/>
      <c r="J200" s="35"/>
      <c r="K200" s="35"/>
      <c r="L200" s="38"/>
      <c r="M200" s="243"/>
      <c r="N200" s="244"/>
      <c r="O200" s="70"/>
      <c r="P200" s="70"/>
      <c r="Q200" s="70"/>
      <c r="R200" s="70"/>
      <c r="S200" s="70"/>
      <c r="T200" s="71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265</v>
      </c>
      <c r="AU200" s="16" t="s">
        <v>87</v>
      </c>
    </row>
    <row r="201" spans="1:65" s="2" customFormat="1" ht="16.5" customHeight="1">
      <c r="A201" s="33"/>
      <c r="B201" s="34"/>
      <c r="C201" s="232" t="s">
        <v>675</v>
      </c>
      <c r="D201" s="232" t="s">
        <v>223</v>
      </c>
      <c r="E201" s="233" t="s">
        <v>676</v>
      </c>
      <c r="F201" s="234" t="s">
        <v>671</v>
      </c>
      <c r="G201" s="235" t="s">
        <v>329</v>
      </c>
      <c r="H201" s="236">
        <v>9</v>
      </c>
      <c r="I201" s="237"/>
      <c r="J201" s="238">
        <f>ROUND(I201*H201,2)</f>
        <v>0</v>
      </c>
      <c r="K201" s="234" t="s">
        <v>1</v>
      </c>
      <c r="L201" s="239"/>
      <c r="M201" s="240" t="s">
        <v>1</v>
      </c>
      <c r="N201" s="241" t="s">
        <v>42</v>
      </c>
      <c r="O201" s="70"/>
      <c r="P201" s="211">
        <f>O201*H201</f>
        <v>0</v>
      </c>
      <c r="Q201" s="211">
        <v>8.9999999999999998E-4</v>
      </c>
      <c r="R201" s="211">
        <f>Q201*H201</f>
        <v>8.0999999999999996E-3</v>
      </c>
      <c r="S201" s="211">
        <v>0</v>
      </c>
      <c r="T201" s="21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13" t="s">
        <v>400</v>
      </c>
      <c r="AT201" s="213" t="s">
        <v>223</v>
      </c>
      <c r="AU201" s="213" t="s">
        <v>87</v>
      </c>
      <c r="AY201" s="16" t="s">
        <v>129</v>
      </c>
      <c r="BE201" s="214">
        <f>IF(N201="základní",J201,0)</f>
        <v>0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16" t="s">
        <v>85</v>
      </c>
      <c r="BK201" s="214">
        <f>ROUND(I201*H201,2)</f>
        <v>0</v>
      </c>
      <c r="BL201" s="16" t="s">
        <v>401</v>
      </c>
      <c r="BM201" s="213" t="s">
        <v>677</v>
      </c>
    </row>
    <row r="202" spans="1:65" s="2" customFormat="1" ht="16.5" customHeight="1">
      <c r="A202" s="33"/>
      <c r="B202" s="34"/>
      <c r="C202" s="202" t="s">
        <v>678</v>
      </c>
      <c r="D202" s="202" t="s">
        <v>132</v>
      </c>
      <c r="E202" s="203" t="s">
        <v>679</v>
      </c>
      <c r="F202" s="204" t="s">
        <v>680</v>
      </c>
      <c r="G202" s="205" t="s">
        <v>329</v>
      </c>
      <c r="H202" s="206">
        <v>11</v>
      </c>
      <c r="I202" s="207"/>
      <c r="J202" s="208">
        <f>ROUND(I202*H202,2)</f>
        <v>0</v>
      </c>
      <c r="K202" s="204" t="s">
        <v>1</v>
      </c>
      <c r="L202" s="38"/>
      <c r="M202" s="209" t="s">
        <v>1</v>
      </c>
      <c r="N202" s="210" t="s">
        <v>42</v>
      </c>
      <c r="O202" s="70"/>
      <c r="P202" s="211">
        <f>O202*H202</f>
        <v>0</v>
      </c>
      <c r="Q202" s="211">
        <v>0</v>
      </c>
      <c r="R202" s="211">
        <f>Q202*H202</f>
        <v>0</v>
      </c>
      <c r="S202" s="211">
        <v>0</v>
      </c>
      <c r="T202" s="212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13" t="s">
        <v>238</v>
      </c>
      <c r="AT202" s="213" t="s">
        <v>132</v>
      </c>
      <c r="AU202" s="213" t="s">
        <v>87</v>
      </c>
      <c r="AY202" s="16" t="s">
        <v>129</v>
      </c>
      <c r="BE202" s="214">
        <f>IF(N202="základní",J202,0)</f>
        <v>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16" t="s">
        <v>85</v>
      </c>
      <c r="BK202" s="214">
        <f>ROUND(I202*H202,2)</f>
        <v>0</v>
      </c>
      <c r="BL202" s="16" t="s">
        <v>238</v>
      </c>
      <c r="BM202" s="213" t="s">
        <v>681</v>
      </c>
    </row>
    <row r="203" spans="1:65" s="2" customFormat="1" ht="19.5">
      <c r="A203" s="33"/>
      <c r="B203" s="34"/>
      <c r="C203" s="35"/>
      <c r="D203" s="222" t="s">
        <v>265</v>
      </c>
      <c r="E203" s="35"/>
      <c r="F203" s="242" t="s">
        <v>552</v>
      </c>
      <c r="G203" s="35"/>
      <c r="H203" s="35"/>
      <c r="I203" s="114"/>
      <c r="J203" s="35"/>
      <c r="K203" s="35"/>
      <c r="L203" s="38"/>
      <c r="M203" s="243"/>
      <c r="N203" s="244"/>
      <c r="O203" s="70"/>
      <c r="P203" s="70"/>
      <c r="Q203" s="70"/>
      <c r="R203" s="70"/>
      <c r="S203" s="70"/>
      <c r="T203" s="71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265</v>
      </c>
      <c r="AU203" s="16" t="s">
        <v>87</v>
      </c>
    </row>
    <row r="204" spans="1:65" s="2" customFormat="1" ht="16.5" customHeight="1">
      <c r="A204" s="33"/>
      <c r="B204" s="34"/>
      <c r="C204" s="232" t="s">
        <v>682</v>
      </c>
      <c r="D204" s="232" t="s">
        <v>223</v>
      </c>
      <c r="E204" s="233" t="s">
        <v>683</v>
      </c>
      <c r="F204" s="234" t="s">
        <v>684</v>
      </c>
      <c r="G204" s="235" t="s">
        <v>329</v>
      </c>
      <c r="H204" s="236">
        <v>11</v>
      </c>
      <c r="I204" s="237"/>
      <c r="J204" s="238">
        <f>ROUND(I204*H204,2)</f>
        <v>0</v>
      </c>
      <c r="K204" s="234" t="s">
        <v>1</v>
      </c>
      <c r="L204" s="239"/>
      <c r="M204" s="240" t="s">
        <v>1</v>
      </c>
      <c r="N204" s="241" t="s">
        <v>42</v>
      </c>
      <c r="O204" s="70"/>
      <c r="P204" s="211">
        <f>O204*H204</f>
        <v>0</v>
      </c>
      <c r="Q204" s="211">
        <v>8.9999999999999998E-4</v>
      </c>
      <c r="R204" s="211">
        <f>Q204*H204</f>
        <v>9.8999999999999991E-3</v>
      </c>
      <c r="S204" s="211">
        <v>0</v>
      </c>
      <c r="T204" s="212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13" t="s">
        <v>400</v>
      </c>
      <c r="AT204" s="213" t="s">
        <v>223</v>
      </c>
      <c r="AU204" s="213" t="s">
        <v>87</v>
      </c>
      <c r="AY204" s="16" t="s">
        <v>129</v>
      </c>
      <c r="BE204" s="214">
        <f>IF(N204="základní",J204,0)</f>
        <v>0</v>
      </c>
      <c r="BF204" s="214">
        <f>IF(N204="snížená",J204,0)</f>
        <v>0</v>
      </c>
      <c r="BG204" s="214">
        <f>IF(N204="zákl. přenesená",J204,0)</f>
        <v>0</v>
      </c>
      <c r="BH204" s="214">
        <f>IF(N204="sníž. přenesená",J204,0)</f>
        <v>0</v>
      </c>
      <c r="BI204" s="214">
        <f>IF(N204="nulová",J204,0)</f>
        <v>0</v>
      </c>
      <c r="BJ204" s="16" t="s">
        <v>85</v>
      </c>
      <c r="BK204" s="214">
        <f>ROUND(I204*H204,2)</f>
        <v>0</v>
      </c>
      <c r="BL204" s="16" t="s">
        <v>401</v>
      </c>
      <c r="BM204" s="213" t="s">
        <v>685</v>
      </c>
    </row>
    <row r="205" spans="1:65" s="2" customFormat="1" ht="16.5" customHeight="1">
      <c r="A205" s="33"/>
      <c r="B205" s="34"/>
      <c r="C205" s="202" t="s">
        <v>686</v>
      </c>
      <c r="D205" s="202" t="s">
        <v>132</v>
      </c>
      <c r="E205" s="203" t="s">
        <v>687</v>
      </c>
      <c r="F205" s="204" t="s">
        <v>688</v>
      </c>
      <c r="G205" s="205" t="s">
        <v>329</v>
      </c>
      <c r="H205" s="206">
        <v>30</v>
      </c>
      <c r="I205" s="207"/>
      <c r="J205" s="208">
        <f>ROUND(I205*H205,2)</f>
        <v>0</v>
      </c>
      <c r="K205" s="204" t="s">
        <v>1</v>
      </c>
      <c r="L205" s="38"/>
      <c r="M205" s="209" t="s">
        <v>1</v>
      </c>
      <c r="N205" s="210" t="s">
        <v>42</v>
      </c>
      <c r="O205" s="70"/>
      <c r="P205" s="211">
        <f>O205*H205</f>
        <v>0</v>
      </c>
      <c r="Q205" s="211">
        <v>0</v>
      </c>
      <c r="R205" s="211">
        <f>Q205*H205</f>
        <v>0</v>
      </c>
      <c r="S205" s="211">
        <v>0</v>
      </c>
      <c r="T205" s="212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13" t="s">
        <v>238</v>
      </c>
      <c r="AT205" s="213" t="s">
        <v>132</v>
      </c>
      <c r="AU205" s="213" t="s">
        <v>87</v>
      </c>
      <c r="AY205" s="16" t="s">
        <v>129</v>
      </c>
      <c r="BE205" s="214">
        <f>IF(N205="základní",J205,0)</f>
        <v>0</v>
      </c>
      <c r="BF205" s="214">
        <f>IF(N205="snížená",J205,0)</f>
        <v>0</v>
      </c>
      <c r="BG205" s="214">
        <f>IF(N205="zákl. přenesená",J205,0)</f>
        <v>0</v>
      </c>
      <c r="BH205" s="214">
        <f>IF(N205="sníž. přenesená",J205,0)</f>
        <v>0</v>
      </c>
      <c r="BI205" s="214">
        <f>IF(N205="nulová",J205,0)</f>
        <v>0</v>
      </c>
      <c r="BJ205" s="16" t="s">
        <v>85</v>
      </c>
      <c r="BK205" s="214">
        <f>ROUND(I205*H205,2)</f>
        <v>0</v>
      </c>
      <c r="BL205" s="16" t="s">
        <v>238</v>
      </c>
      <c r="BM205" s="213" t="s">
        <v>689</v>
      </c>
    </row>
    <row r="206" spans="1:65" s="2" customFormat="1" ht="19.5">
      <c r="A206" s="33"/>
      <c r="B206" s="34"/>
      <c r="C206" s="35"/>
      <c r="D206" s="222" t="s">
        <v>265</v>
      </c>
      <c r="E206" s="35"/>
      <c r="F206" s="242" t="s">
        <v>544</v>
      </c>
      <c r="G206" s="35"/>
      <c r="H206" s="35"/>
      <c r="I206" s="114"/>
      <c r="J206" s="35"/>
      <c r="K206" s="35"/>
      <c r="L206" s="38"/>
      <c r="M206" s="243"/>
      <c r="N206" s="244"/>
      <c r="O206" s="70"/>
      <c r="P206" s="70"/>
      <c r="Q206" s="70"/>
      <c r="R206" s="70"/>
      <c r="S206" s="70"/>
      <c r="T206" s="71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265</v>
      </c>
      <c r="AU206" s="16" t="s">
        <v>87</v>
      </c>
    </row>
    <row r="207" spans="1:65" s="2" customFormat="1" ht="16.5" customHeight="1">
      <c r="A207" s="33"/>
      <c r="B207" s="34"/>
      <c r="C207" s="232" t="s">
        <v>690</v>
      </c>
      <c r="D207" s="232" t="s">
        <v>223</v>
      </c>
      <c r="E207" s="233" t="s">
        <v>691</v>
      </c>
      <c r="F207" s="234" t="s">
        <v>692</v>
      </c>
      <c r="G207" s="235" t="s">
        <v>329</v>
      </c>
      <c r="H207" s="236">
        <v>30</v>
      </c>
      <c r="I207" s="237"/>
      <c r="J207" s="238">
        <f>ROUND(I207*H207,2)</f>
        <v>0</v>
      </c>
      <c r="K207" s="234" t="s">
        <v>1</v>
      </c>
      <c r="L207" s="239"/>
      <c r="M207" s="240" t="s">
        <v>1</v>
      </c>
      <c r="N207" s="241" t="s">
        <v>42</v>
      </c>
      <c r="O207" s="70"/>
      <c r="P207" s="211">
        <f>O207*H207</f>
        <v>0</v>
      </c>
      <c r="Q207" s="211">
        <v>8.9999999999999998E-4</v>
      </c>
      <c r="R207" s="211">
        <f>Q207*H207</f>
        <v>2.7E-2</v>
      </c>
      <c r="S207" s="211">
        <v>0</v>
      </c>
      <c r="T207" s="212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13" t="s">
        <v>400</v>
      </c>
      <c r="AT207" s="213" t="s">
        <v>223</v>
      </c>
      <c r="AU207" s="213" t="s">
        <v>87</v>
      </c>
      <c r="AY207" s="16" t="s">
        <v>129</v>
      </c>
      <c r="BE207" s="214">
        <f>IF(N207="základní",J207,0)</f>
        <v>0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16" t="s">
        <v>85</v>
      </c>
      <c r="BK207" s="214">
        <f>ROUND(I207*H207,2)</f>
        <v>0</v>
      </c>
      <c r="BL207" s="16" t="s">
        <v>401</v>
      </c>
      <c r="BM207" s="213" t="s">
        <v>693</v>
      </c>
    </row>
    <row r="208" spans="1:65" s="2" customFormat="1" ht="16.5" customHeight="1">
      <c r="A208" s="33"/>
      <c r="B208" s="34"/>
      <c r="C208" s="202" t="s">
        <v>694</v>
      </c>
      <c r="D208" s="202" t="s">
        <v>132</v>
      </c>
      <c r="E208" s="203" t="s">
        <v>687</v>
      </c>
      <c r="F208" s="204" t="s">
        <v>688</v>
      </c>
      <c r="G208" s="205" t="s">
        <v>329</v>
      </c>
      <c r="H208" s="206">
        <v>120</v>
      </c>
      <c r="I208" s="207"/>
      <c r="J208" s="208">
        <f>ROUND(I208*H208,2)</f>
        <v>0</v>
      </c>
      <c r="K208" s="204" t="s">
        <v>1</v>
      </c>
      <c r="L208" s="38"/>
      <c r="M208" s="209" t="s">
        <v>1</v>
      </c>
      <c r="N208" s="210" t="s">
        <v>42</v>
      </c>
      <c r="O208" s="70"/>
      <c r="P208" s="211">
        <f>O208*H208</f>
        <v>0</v>
      </c>
      <c r="Q208" s="211">
        <v>0</v>
      </c>
      <c r="R208" s="211">
        <f>Q208*H208</f>
        <v>0</v>
      </c>
      <c r="S208" s="211">
        <v>0</v>
      </c>
      <c r="T208" s="212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13" t="s">
        <v>238</v>
      </c>
      <c r="AT208" s="213" t="s">
        <v>132</v>
      </c>
      <c r="AU208" s="213" t="s">
        <v>87</v>
      </c>
      <c r="AY208" s="16" t="s">
        <v>129</v>
      </c>
      <c r="BE208" s="214">
        <f>IF(N208="základní",J208,0)</f>
        <v>0</v>
      </c>
      <c r="BF208" s="214">
        <f>IF(N208="snížená",J208,0)</f>
        <v>0</v>
      </c>
      <c r="BG208" s="214">
        <f>IF(N208="zákl. přenesená",J208,0)</f>
        <v>0</v>
      </c>
      <c r="BH208" s="214">
        <f>IF(N208="sníž. přenesená",J208,0)</f>
        <v>0</v>
      </c>
      <c r="BI208" s="214">
        <f>IF(N208="nulová",J208,0)</f>
        <v>0</v>
      </c>
      <c r="BJ208" s="16" t="s">
        <v>85</v>
      </c>
      <c r="BK208" s="214">
        <f>ROUND(I208*H208,2)</f>
        <v>0</v>
      </c>
      <c r="BL208" s="16" t="s">
        <v>238</v>
      </c>
      <c r="BM208" s="213" t="s">
        <v>695</v>
      </c>
    </row>
    <row r="209" spans="1:65" s="2" customFormat="1" ht="19.5">
      <c r="A209" s="33"/>
      <c r="B209" s="34"/>
      <c r="C209" s="35"/>
      <c r="D209" s="222" t="s">
        <v>265</v>
      </c>
      <c r="E209" s="35"/>
      <c r="F209" s="242" t="s">
        <v>558</v>
      </c>
      <c r="G209" s="35"/>
      <c r="H209" s="35"/>
      <c r="I209" s="114"/>
      <c r="J209" s="35"/>
      <c r="K209" s="35"/>
      <c r="L209" s="38"/>
      <c r="M209" s="243"/>
      <c r="N209" s="244"/>
      <c r="O209" s="70"/>
      <c r="P209" s="70"/>
      <c r="Q209" s="70"/>
      <c r="R209" s="70"/>
      <c r="S209" s="70"/>
      <c r="T209" s="71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265</v>
      </c>
      <c r="AU209" s="16" t="s">
        <v>87</v>
      </c>
    </row>
    <row r="210" spans="1:65" s="2" customFormat="1" ht="16.5" customHeight="1">
      <c r="A210" s="33"/>
      <c r="B210" s="34"/>
      <c r="C210" s="232" t="s">
        <v>696</v>
      </c>
      <c r="D210" s="232" t="s">
        <v>223</v>
      </c>
      <c r="E210" s="233" t="s">
        <v>697</v>
      </c>
      <c r="F210" s="234" t="s">
        <v>692</v>
      </c>
      <c r="G210" s="235" t="s">
        <v>329</v>
      </c>
      <c r="H210" s="236">
        <v>120</v>
      </c>
      <c r="I210" s="237"/>
      <c r="J210" s="238">
        <f>ROUND(I210*H210,2)</f>
        <v>0</v>
      </c>
      <c r="K210" s="234" t="s">
        <v>1</v>
      </c>
      <c r="L210" s="239"/>
      <c r="M210" s="240" t="s">
        <v>1</v>
      </c>
      <c r="N210" s="241" t="s">
        <v>42</v>
      </c>
      <c r="O210" s="70"/>
      <c r="P210" s="211">
        <f>O210*H210</f>
        <v>0</v>
      </c>
      <c r="Q210" s="211">
        <v>8.9999999999999998E-4</v>
      </c>
      <c r="R210" s="211">
        <f>Q210*H210</f>
        <v>0.108</v>
      </c>
      <c r="S210" s="211">
        <v>0</v>
      </c>
      <c r="T210" s="212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213" t="s">
        <v>400</v>
      </c>
      <c r="AT210" s="213" t="s">
        <v>223</v>
      </c>
      <c r="AU210" s="213" t="s">
        <v>87</v>
      </c>
      <c r="AY210" s="16" t="s">
        <v>129</v>
      </c>
      <c r="BE210" s="214">
        <f>IF(N210="základní",J210,0)</f>
        <v>0</v>
      </c>
      <c r="BF210" s="214">
        <f>IF(N210="snížená",J210,0)</f>
        <v>0</v>
      </c>
      <c r="BG210" s="214">
        <f>IF(N210="zákl. přenesená",J210,0)</f>
        <v>0</v>
      </c>
      <c r="BH210" s="214">
        <f>IF(N210="sníž. přenesená",J210,0)</f>
        <v>0</v>
      </c>
      <c r="BI210" s="214">
        <f>IF(N210="nulová",J210,0)</f>
        <v>0</v>
      </c>
      <c r="BJ210" s="16" t="s">
        <v>85</v>
      </c>
      <c r="BK210" s="214">
        <f>ROUND(I210*H210,2)</f>
        <v>0</v>
      </c>
      <c r="BL210" s="16" t="s">
        <v>401</v>
      </c>
      <c r="BM210" s="213" t="s">
        <v>698</v>
      </c>
    </row>
    <row r="211" spans="1:65" s="2" customFormat="1" ht="16.5" customHeight="1">
      <c r="A211" s="33"/>
      <c r="B211" s="34"/>
      <c r="C211" s="202" t="s">
        <v>401</v>
      </c>
      <c r="D211" s="202" t="s">
        <v>132</v>
      </c>
      <c r="E211" s="203" t="s">
        <v>699</v>
      </c>
      <c r="F211" s="204" t="s">
        <v>700</v>
      </c>
      <c r="G211" s="205" t="s">
        <v>329</v>
      </c>
      <c r="H211" s="206">
        <v>94</v>
      </c>
      <c r="I211" s="207"/>
      <c r="J211" s="208">
        <f>ROUND(I211*H211,2)</f>
        <v>0</v>
      </c>
      <c r="K211" s="204" t="s">
        <v>1</v>
      </c>
      <c r="L211" s="38"/>
      <c r="M211" s="209" t="s">
        <v>1</v>
      </c>
      <c r="N211" s="210" t="s">
        <v>42</v>
      </c>
      <c r="O211" s="70"/>
      <c r="P211" s="211">
        <f>O211*H211</f>
        <v>0</v>
      </c>
      <c r="Q211" s="211">
        <v>0</v>
      </c>
      <c r="R211" s="211">
        <f>Q211*H211</f>
        <v>0</v>
      </c>
      <c r="S211" s="211">
        <v>0</v>
      </c>
      <c r="T211" s="212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13" t="s">
        <v>238</v>
      </c>
      <c r="AT211" s="213" t="s">
        <v>132</v>
      </c>
      <c r="AU211" s="213" t="s">
        <v>87</v>
      </c>
      <c r="AY211" s="16" t="s">
        <v>129</v>
      </c>
      <c r="BE211" s="214">
        <f>IF(N211="základní",J211,0)</f>
        <v>0</v>
      </c>
      <c r="BF211" s="214">
        <f>IF(N211="snížená",J211,0)</f>
        <v>0</v>
      </c>
      <c r="BG211" s="214">
        <f>IF(N211="zákl. přenesená",J211,0)</f>
        <v>0</v>
      </c>
      <c r="BH211" s="214">
        <f>IF(N211="sníž. přenesená",J211,0)</f>
        <v>0</v>
      </c>
      <c r="BI211" s="214">
        <f>IF(N211="nulová",J211,0)</f>
        <v>0</v>
      </c>
      <c r="BJ211" s="16" t="s">
        <v>85</v>
      </c>
      <c r="BK211" s="214">
        <f>ROUND(I211*H211,2)</f>
        <v>0</v>
      </c>
      <c r="BL211" s="16" t="s">
        <v>238</v>
      </c>
      <c r="BM211" s="213" t="s">
        <v>701</v>
      </c>
    </row>
    <row r="212" spans="1:65" s="2" customFormat="1" ht="19.5">
      <c r="A212" s="33"/>
      <c r="B212" s="34"/>
      <c r="C212" s="35"/>
      <c r="D212" s="222" t="s">
        <v>265</v>
      </c>
      <c r="E212" s="35"/>
      <c r="F212" s="242" t="s">
        <v>552</v>
      </c>
      <c r="G212" s="35"/>
      <c r="H212" s="35"/>
      <c r="I212" s="114"/>
      <c r="J212" s="35"/>
      <c r="K212" s="35"/>
      <c r="L212" s="38"/>
      <c r="M212" s="243"/>
      <c r="N212" s="244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265</v>
      </c>
      <c r="AU212" s="16" t="s">
        <v>87</v>
      </c>
    </row>
    <row r="213" spans="1:65" s="2" customFormat="1" ht="16.5" customHeight="1">
      <c r="A213" s="33"/>
      <c r="B213" s="34"/>
      <c r="C213" s="232" t="s">
        <v>702</v>
      </c>
      <c r="D213" s="232" t="s">
        <v>223</v>
      </c>
      <c r="E213" s="233" t="s">
        <v>703</v>
      </c>
      <c r="F213" s="234" t="s">
        <v>704</v>
      </c>
      <c r="G213" s="235" t="s">
        <v>329</v>
      </c>
      <c r="H213" s="236">
        <v>94</v>
      </c>
      <c r="I213" s="237"/>
      <c r="J213" s="238">
        <f>ROUND(I213*H213,2)</f>
        <v>0</v>
      </c>
      <c r="K213" s="234" t="s">
        <v>1</v>
      </c>
      <c r="L213" s="239"/>
      <c r="M213" s="240" t="s">
        <v>1</v>
      </c>
      <c r="N213" s="241" t="s">
        <v>42</v>
      </c>
      <c r="O213" s="70"/>
      <c r="P213" s="211">
        <f>O213*H213</f>
        <v>0</v>
      </c>
      <c r="Q213" s="211">
        <v>8.9999999999999998E-4</v>
      </c>
      <c r="R213" s="211">
        <f>Q213*H213</f>
        <v>8.4599999999999995E-2</v>
      </c>
      <c r="S213" s="211">
        <v>0</v>
      </c>
      <c r="T213" s="212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13" t="s">
        <v>400</v>
      </c>
      <c r="AT213" s="213" t="s">
        <v>223</v>
      </c>
      <c r="AU213" s="213" t="s">
        <v>87</v>
      </c>
      <c r="AY213" s="16" t="s">
        <v>129</v>
      </c>
      <c r="BE213" s="214">
        <f>IF(N213="základní",J213,0)</f>
        <v>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6" t="s">
        <v>85</v>
      </c>
      <c r="BK213" s="214">
        <f>ROUND(I213*H213,2)</f>
        <v>0</v>
      </c>
      <c r="BL213" s="16" t="s">
        <v>401</v>
      </c>
      <c r="BM213" s="213" t="s">
        <v>705</v>
      </c>
    </row>
    <row r="214" spans="1:65" s="2" customFormat="1" ht="16.5" customHeight="1">
      <c r="A214" s="33"/>
      <c r="B214" s="34"/>
      <c r="C214" s="202" t="s">
        <v>706</v>
      </c>
      <c r="D214" s="202" t="s">
        <v>132</v>
      </c>
      <c r="E214" s="203" t="s">
        <v>707</v>
      </c>
      <c r="F214" s="204" t="s">
        <v>708</v>
      </c>
      <c r="G214" s="205" t="s">
        <v>209</v>
      </c>
      <c r="H214" s="206">
        <v>3</v>
      </c>
      <c r="I214" s="207"/>
      <c r="J214" s="208">
        <f>ROUND(I214*H214,2)</f>
        <v>0</v>
      </c>
      <c r="K214" s="204" t="s">
        <v>1</v>
      </c>
      <c r="L214" s="38"/>
      <c r="M214" s="209" t="s">
        <v>1</v>
      </c>
      <c r="N214" s="210" t="s">
        <v>42</v>
      </c>
      <c r="O214" s="70"/>
      <c r="P214" s="211">
        <f>O214*H214</f>
        <v>0</v>
      </c>
      <c r="Q214" s="211">
        <v>0</v>
      </c>
      <c r="R214" s="211">
        <f>Q214*H214</f>
        <v>0</v>
      </c>
      <c r="S214" s="211">
        <v>0</v>
      </c>
      <c r="T214" s="212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13" t="s">
        <v>238</v>
      </c>
      <c r="AT214" s="213" t="s">
        <v>132</v>
      </c>
      <c r="AU214" s="213" t="s">
        <v>87</v>
      </c>
      <c r="AY214" s="16" t="s">
        <v>129</v>
      </c>
      <c r="BE214" s="214">
        <f>IF(N214="základní",J214,0)</f>
        <v>0</v>
      </c>
      <c r="BF214" s="214">
        <f>IF(N214="snížená",J214,0)</f>
        <v>0</v>
      </c>
      <c r="BG214" s="214">
        <f>IF(N214="zákl. přenesená",J214,0)</f>
        <v>0</v>
      </c>
      <c r="BH214" s="214">
        <f>IF(N214="sníž. přenesená",J214,0)</f>
        <v>0</v>
      </c>
      <c r="BI214" s="214">
        <f>IF(N214="nulová",J214,0)</f>
        <v>0</v>
      </c>
      <c r="BJ214" s="16" t="s">
        <v>85</v>
      </c>
      <c r="BK214" s="214">
        <f>ROUND(I214*H214,2)</f>
        <v>0</v>
      </c>
      <c r="BL214" s="16" t="s">
        <v>238</v>
      </c>
      <c r="BM214" s="213" t="s">
        <v>709</v>
      </c>
    </row>
    <row r="215" spans="1:65" s="2" customFormat="1" ht="19.5">
      <c r="A215" s="33"/>
      <c r="B215" s="34"/>
      <c r="C215" s="35"/>
      <c r="D215" s="222" t="s">
        <v>265</v>
      </c>
      <c r="E215" s="35"/>
      <c r="F215" s="242" t="s">
        <v>544</v>
      </c>
      <c r="G215" s="35"/>
      <c r="H215" s="35"/>
      <c r="I215" s="114"/>
      <c r="J215" s="35"/>
      <c r="K215" s="35"/>
      <c r="L215" s="38"/>
      <c r="M215" s="243"/>
      <c r="N215" s="244"/>
      <c r="O215" s="70"/>
      <c r="P215" s="70"/>
      <c r="Q215" s="70"/>
      <c r="R215" s="70"/>
      <c r="S215" s="70"/>
      <c r="T215" s="71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265</v>
      </c>
      <c r="AU215" s="16" t="s">
        <v>87</v>
      </c>
    </row>
    <row r="216" spans="1:65" s="2" customFormat="1" ht="16.5" customHeight="1">
      <c r="A216" s="33"/>
      <c r="B216" s="34"/>
      <c r="C216" s="232" t="s">
        <v>710</v>
      </c>
      <c r="D216" s="232" t="s">
        <v>223</v>
      </c>
      <c r="E216" s="233" t="s">
        <v>711</v>
      </c>
      <c r="F216" s="234" t="s">
        <v>712</v>
      </c>
      <c r="G216" s="235" t="s">
        <v>209</v>
      </c>
      <c r="H216" s="236">
        <v>1</v>
      </c>
      <c r="I216" s="237"/>
      <c r="J216" s="238">
        <f>ROUND(I216*H216,2)</f>
        <v>0</v>
      </c>
      <c r="K216" s="234" t="s">
        <v>1</v>
      </c>
      <c r="L216" s="239"/>
      <c r="M216" s="240" t="s">
        <v>1</v>
      </c>
      <c r="N216" s="241" t="s">
        <v>42</v>
      </c>
      <c r="O216" s="70"/>
      <c r="P216" s="211">
        <f>O216*H216</f>
        <v>0</v>
      </c>
      <c r="Q216" s="211">
        <v>8.9999999999999998E-4</v>
      </c>
      <c r="R216" s="211">
        <f>Q216*H216</f>
        <v>8.9999999999999998E-4</v>
      </c>
      <c r="S216" s="211">
        <v>0</v>
      </c>
      <c r="T216" s="212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13" t="s">
        <v>400</v>
      </c>
      <c r="AT216" s="213" t="s">
        <v>223</v>
      </c>
      <c r="AU216" s="213" t="s">
        <v>87</v>
      </c>
      <c r="AY216" s="16" t="s">
        <v>129</v>
      </c>
      <c r="BE216" s="214">
        <f>IF(N216="základní",J216,0)</f>
        <v>0</v>
      </c>
      <c r="BF216" s="214">
        <f>IF(N216="snížená",J216,0)</f>
        <v>0</v>
      </c>
      <c r="BG216" s="214">
        <f>IF(N216="zákl. přenesená",J216,0)</f>
        <v>0</v>
      </c>
      <c r="BH216" s="214">
        <f>IF(N216="sníž. přenesená",J216,0)</f>
        <v>0</v>
      </c>
      <c r="BI216" s="214">
        <f>IF(N216="nulová",J216,0)</f>
        <v>0</v>
      </c>
      <c r="BJ216" s="16" t="s">
        <v>85</v>
      </c>
      <c r="BK216" s="214">
        <f>ROUND(I216*H216,2)</f>
        <v>0</v>
      </c>
      <c r="BL216" s="16" t="s">
        <v>401</v>
      </c>
      <c r="BM216" s="213" t="s">
        <v>713</v>
      </c>
    </row>
    <row r="217" spans="1:65" s="2" customFormat="1" ht="16.5" customHeight="1">
      <c r="A217" s="33"/>
      <c r="B217" s="34"/>
      <c r="C217" s="232" t="s">
        <v>714</v>
      </c>
      <c r="D217" s="232" t="s">
        <v>223</v>
      </c>
      <c r="E217" s="233" t="s">
        <v>715</v>
      </c>
      <c r="F217" s="234" t="s">
        <v>716</v>
      </c>
      <c r="G217" s="235" t="s">
        <v>209</v>
      </c>
      <c r="H217" s="236">
        <v>1</v>
      </c>
      <c r="I217" s="237"/>
      <c r="J217" s="238">
        <f>ROUND(I217*H217,2)</f>
        <v>0</v>
      </c>
      <c r="K217" s="234" t="s">
        <v>1</v>
      </c>
      <c r="L217" s="239"/>
      <c r="M217" s="240" t="s">
        <v>1</v>
      </c>
      <c r="N217" s="241" t="s">
        <v>42</v>
      </c>
      <c r="O217" s="70"/>
      <c r="P217" s="211">
        <f>O217*H217</f>
        <v>0</v>
      </c>
      <c r="Q217" s="211">
        <v>8.9999999999999998E-4</v>
      </c>
      <c r="R217" s="211">
        <f>Q217*H217</f>
        <v>8.9999999999999998E-4</v>
      </c>
      <c r="S217" s="211">
        <v>0</v>
      </c>
      <c r="T217" s="212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13" t="s">
        <v>400</v>
      </c>
      <c r="AT217" s="213" t="s">
        <v>223</v>
      </c>
      <c r="AU217" s="213" t="s">
        <v>87</v>
      </c>
      <c r="AY217" s="16" t="s">
        <v>129</v>
      </c>
      <c r="BE217" s="214">
        <f>IF(N217="základní",J217,0)</f>
        <v>0</v>
      </c>
      <c r="BF217" s="214">
        <f>IF(N217="snížená",J217,0)</f>
        <v>0</v>
      </c>
      <c r="BG217" s="214">
        <f>IF(N217="zákl. přenesená",J217,0)</f>
        <v>0</v>
      </c>
      <c r="BH217" s="214">
        <f>IF(N217="sníž. přenesená",J217,0)</f>
        <v>0</v>
      </c>
      <c r="BI217" s="214">
        <f>IF(N217="nulová",J217,0)</f>
        <v>0</v>
      </c>
      <c r="BJ217" s="16" t="s">
        <v>85</v>
      </c>
      <c r="BK217" s="214">
        <f>ROUND(I217*H217,2)</f>
        <v>0</v>
      </c>
      <c r="BL217" s="16" t="s">
        <v>401</v>
      </c>
      <c r="BM217" s="213" t="s">
        <v>717</v>
      </c>
    </row>
    <row r="218" spans="1:65" s="2" customFormat="1" ht="16.5" customHeight="1">
      <c r="A218" s="33"/>
      <c r="B218" s="34"/>
      <c r="C218" s="232" t="s">
        <v>718</v>
      </c>
      <c r="D218" s="232" t="s">
        <v>223</v>
      </c>
      <c r="E218" s="233" t="s">
        <v>719</v>
      </c>
      <c r="F218" s="234" t="s">
        <v>720</v>
      </c>
      <c r="G218" s="235" t="s">
        <v>209</v>
      </c>
      <c r="H218" s="236">
        <v>1</v>
      </c>
      <c r="I218" s="237"/>
      <c r="J218" s="238">
        <f>ROUND(I218*H218,2)</f>
        <v>0</v>
      </c>
      <c r="K218" s="234" t="s">
        <v>1</v>
      </c>
      <c r="L218" s="239"/>
      <c r="M218" s="240" t="s">
        <v>1</v>
      </c>
      <c r="N218" s="241" t="s">
        <v>42</v>
      </c>
      <c r="O218" s="70"/>
      <c r="P218" s="211">
        <f>O218*H218</f>
        <v>0</v>
      </c>
      <c r="Q218" s="211">
        <v>8.9999999999999998E-4</v>
      </c>
      <c r="R218" s="211">
        <f>Q218*H218</f>
        <v>8.9999999999999998E-4</v>
      </c>
      <c r="S218" s="211">
        <v>0</v>
      </c>
      <c r="T218" s="212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213" t="s">
        <v>400</v>
      </c>
      <c r="AT218" s="213" t="s">
        <v>223</v>
      </c>
      <c r="AU218" s="213" t="s">
        <v>87</v>
      </c>
      <c r="AY218" s="16" t="s">
        <v>129</v>
      </c>
      <c r="BE218" s="214">
        <f>IF(N218="základní",J218,0)</f>
        <v>0</v>
      </c>
      <c r="BF218" s="214">
        <f>IF(N218="snížená",J218,0)</f>
        <v>0</v>
      </c>
      <c r="BG218" s="214">
        <f>IF(N218="zákl. přenesená",J218,0)</f>
        <v>0</v>
      </c>
      <c r="BH218" s="214">
        <f>IF(N218="sníž. přenesená",J218,0)</f>
        <v>0</v>
      </c>
      <c r="BI218" s="214">
        <f>IF(N218="nulová",J218,0)</f>
        <v>0</v>
      </c>
      <c r="BJ218" s="16" t="s">
        <v>85</v>
      </c>
      <c r="BK218" s="214">
        <f>ROUND(I218*H218,2)</f>
        <v>0</v>
      </c>
      <c r="BL218" s="16" t="s">
        <v>401</v>
      </c>
      <c r="BM218" s="213" t="s">
        <v>721</v>
      </c>
    </row>
    <row r="219" spans="1:65" s="2" customFormat="1" ht="16.5" customHeight="1">
      <c r="A219" s="33"/>
      <c r="B219" s="34"/>
      <c r="C219" s="202" t="s">
        <v>722</v>
      </c>
      <c r="D219" s="202" t="s">
        <v>132</v>
      </c>
      <c r="E219" s="203" t="s">
        <v>707</v>
      </c>
      <c r="F219" s="204" t="s">
        <v>708</v>
      </c>
      <c r="G219" s="205" t="s">
        <v>209</v>
      </c>
      <c r="H219" s="206">
        <v>5</v>
      </c>
      <c r="I219" s="207"/>
      <c r="J219" s="208">
        <f>ROUND(I219*H219,2)</f>
        <v>0</v>
      </c>
      <c r="K219" s="204" t="s">
        <v>1</v>
      </c>
      <c r="L219" s="38"/>
      <c r="M219" s="209" t="s">
        <v>1</v>
      </c>
      <c r="N219" s="210" t="s">
        <v>42</v>
      </c>
      <c r="O219" s="70"/>
      <c r="P219" s="211">
        <f>O219*H219</f>
        <v>0</v>
      </c>
      <c r="Q219" s="211">
        <v>0</v>
      </c>
      <c r="R219" s="211">
        <f>Q219*H219</f>
        <v>0</v>
      </c>
      <c r="S219" s="211">
        <v>0</v>
      </c>
      <c r="T219" s="212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213" t="s">
        <v>238</v>
      </c>
      <c r="AT219" s="213" t="s">
        <v>132</v>
      </c>
      <c r="AU219" s="213" t="s">
        <v>87</v>
      </c>
      <c r="AY219" s="16" t="s">
        <v>129</v>
      </c>
      <c r="BE219" s="214">
        <f>IF(N219="základní",J219,0)</f>
        <v>0</v>
      </c>
      <c r="BF219" s="214">
        <f>IF(N219="snížená",J219,0)</f>
        <v>0</v>
      </c>
      <c r="BG219" s="214">
        <f>IF(N219="zákl. přenesená",J219,0)</f>
        <v>0</v>
      </c>
      <c r="BH219" s="214">
        <f>IF(N219="sníž. přenesená",J219,0)</f>
        <v>0</v>
      </c>
      <c r="BI219" s="214">
        <f>IF(N219="nulová",J219,0)</f>
        <v>0</v>
      </c>
      <c r="BJ219" s="16" t="s">
        <v>85</v>
      </c>
      <c r="BK219" s="214">
        <f>ROUND(I219*H219,2)</f>
        <v>0</v>
      </c>
      <c r="BL219" s="16" t="s">
        <v>238</v>
      </c>
      <c r="BM219" s="213" t="s">
        <v>723</v>
      </c>
    </row>
    <row r="220" spans="1:65" s="2" customFormat="1" ht="19.5">
      <c r="A220" s="33"/>
      <c r="B220" s="34"/>
      <c r="C220" s="35"/>
      <c r="D220" s="222" t="s">
        <v>265</v>
      </c>
      <c r="E220" s="35"/>
      <c r="F220" s="242" t="s">
        <v>552</v>
      </c>
      <c r="G220" s="35"/>
      <c r="H220" s="35"/>
      <c r="I220" s="114"/>
      <c r="J220" s="35"/>
      <c r="K220" s="35"/>
      <c r="L220" s="38"/>
      <c r="M220" s="243"/>
      <c r="N220" s="244"/>
      <c r="O220" s="70"/>
      <c r="P220" s="70"/>
      <c r="Q220" s="70"/>
      <c r="R220" s="70"/>
      <c r="S220" s="70"/>
      <c r="T220" s="71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265</v>
      </c>
      <c r="AU220" s="16" t="s">
        <v>87</v>
      </c>
    </row>
    <row r="221" spans="1:65" s="2" customFormat="1" ht="16.5" customHeight="1">
      <c r="A221" s="33"/>
      <c r="B221" s="34"/>
      <c r="C221" s="232" t="s">
        <v>724</v>
      </c>
      <c r="D221" s="232" t="s">
        <v>223</v>
      </c>
      <c r="E221" s="233" t="s">
        <v>725</v>
      </c>
      <c r="F221" s="234" t="s">
        <v>726</v>
      </c>
      <c r="G221" s="235" t="s">
        <v>209</v>
      </c>
      <c r="H221" s="236">
        <v>1</v>
      </c>
      <c r="I221" s="237"/>
      <c r="J221" s="238">
        <f>ROUND(I221*H221,2)</f>
        <v>0</v>
      </c>
      <c r="K221" s="234" t="s">
        <v>1</v>
      </c>
      <c r="L221" s="239"/>
      <c r="M221" s="240" t="s">
        <v>1</v>
      </c>
      <c r="N221" s="241" t="s">
        <v>42</v>
      </c>
      <c r="O221" s="70"/>
      <c r="P221" s="211">
        <f>O221*H221</f>
        <v>0</v>
      </c>
      <c r="Q221" s="211">
        <v>8.9999999999999998E-4</v>
      </c>
      <c r="R221" s="211">
        <f>Q221*H221</f>
        <v>8.9999999999999998E-4</v>
      </c>
      <c r="S221" s="211">
        <v>0</v>
      </c>
      <c r="T221" s="212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213" t="s">
        <v>400</v>
      </c>
      <c r="AT221" s="213" t="s">
        <v>223</v>
      </c>
      <c r="AU221" s="213" t="s">
        <v>87</v>
      </c>
      <c r="AY221" s="16" t="s">
        <v>129</v>
      </c>
      <c r="BE221" s="214">
        <f>IF(N221="základní",J221,0)</f>
        <v>0</v>
      </c>
      <c r="BF221" s="214">
        <f>IF(N221="snížená",J221,0)</f>
        <v>0</v>
      </c>
      <c r="BG221" s="214">
        <f>IF(N221="zákl. přenesená",J221,0)</f>
        <v>0</v>
      </c>
      <c r="BH221" s="214">
        <f>IF(N221="sníž. přenesená",J221,0)</f>
        <v>0</v>
      </c>
      <c r="BI221" s="214">
        <f>IF(N221="nulová",J221,0)</f>
        <v>0</v>
      </c>
      <c r="BJ221" s="16" t="s">
        <v>85</v>
      </c>
      <c r="BK221" s="214">
        <f>ROUND(I221*H221,2)</f>
        <v>0</v>
      </c>
      <c r="BL221" s="16" t="s">
        <v>401</v>
      </c>
      <c r="BM221" s="213" t="s">
        <v>727</v>
      </c>
    </row>
    <row r="222" spans="1:65" s="2" customFormat="1" ht="16.5" customHeight="1">
      <c r="A222" s="33"/>
      <c r="B222" s="34"/>
      <c r="C222" s="232" t="s">
        <v>728</v>
      </c>
      <c r="D222" s="232" t="s">
        <v>223</v>
      </c>
      <c r="E222" s="233" t="s">
        <v>729</v>
      </c>
      <c r="F222" s="234" t="s">
        <v>730</v>
      </c>
      <c r="G222" s="235" t="s">
        <v>209</v>
      </c>
      <c r="H222" s="236">
        <v>1</v>
      </c>
      <c r="I222" s="237"/>
      <c r="J222" s="238">
        <f>ROUND(I222*H222,2)</f>
        <v>0</v>
      </c>
      <c r="K222" s="234" t="s">
        <v>1</v>
      </c>
      <c r="L222" s="239"/>
      <c r="M222" s="240" t="s">
        <v>1</v>
      </c>
      <c r="N222" s="241" t="s">
        <v>42</v>
      </c>
      <c r="O222" s="70"/>
      <c r="P222" s="211">
        <f>O222*H222</f>
        <v>0</v>
      </c>
      <c r="Q222" s="211">
        <v>8.9999999999999998E-4</v>
      </c>
      <c r="R222" s="211">
        <f>Q222*H222</f>
        <v>8.9999999999999998E-4</v>
      </c>
      <c r="S222" s="211">
        <v>0</v>
      </c>
      <c r="T222" s="212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213" t="s">
        <v>400</v>
      </c>
      <c r="AT222" s="213" t="s">
        <v>223</v>
      </c>
      <c r="AU222" s="213" t="s">
        <v>87</v>
      </c>
      <c r="AY222" s="16" t="s">
        <v>129</v>
      </c>
      <c r="BE222" s="214">
        <f>IF(N222="základní",J222,0)</f>
        <v>0</v>
      </c>
      <c r="BF222" s="214">
        <f>IF(N222="snížená",J222,0)</f>
        <v>0</v>
      </c>
      <c r="BG222" s="214">
        <f>IF(N222="zákl. přenesená",J222,0)</f>
        <v>0</v>
      </c>
      <c r="BH222" s="214">
        <f>IF(N222="sníž. přenesená",J222,0)</f>
        <v>0</v>
      </c>
      <c r="BI222" s="214">
        <f>IF(N222="nulová",J222,0)</f>
        <v>0</v>
      </c>
      <c r="BJ222" s="16" t="s">
        <v>85</v>
      </c>
      <c r="BK222" s="214">
        <f>ROUND(I222*H222,2)</f>
        <v>0</v>
      </c>
      <c r="BL222" s="16" t="s">
        <v>401</v>
      </c>
      <c r="BM222" s="213" t="s">
        <v>731</v>
      </c>
    </row>
    <row r="223" spans="1:65" s="2" customFormat="1" ht="16.5" customHeight="1">
      <c r="A223" s="33"/>
      <c r="B223" s="34"/>
      <c r="C223" s="232" t="s">
        <v>732</v>
      </c>
      <c r="D223" s="232" t="s">
        <v>223</v>
      </c>
      <c r="E223" s="233" t="s">
        <v>733</v>
      </c>
      <c r="F223" s="234" t="s">
        <v>734</v>
      </c>
      <c r="G223" s="235" t="s">
        <v>209</v>
      </c>
      <c r="H223" s="236">
        <v>1</v>
      </c>
      <c r="I223" s="237"/>
      <c r="J223" s="238">
        <f>ROUND(I223*H223,2)</f>
        <v>0</v>
      </c>
      <c r="K223" s="234" t="s">
        <v>1</v>
      </c>
      <c r="L223" s="239"/>
      <c r="M223" s="240" t="s">
        <v>1</v>
      </c>
      <c r="N223" s="241" t="s">
        <v>42</v>
      </c>
      <c r="O223" s="70"/>
      <c r="P223" s="211">
        <f>O223*H223</f>
        <v>0</v>
      </c>
      <c r="Q223" s="211">
        <v>8.9999999999999998E-4</v>
      </c>
      <c r="R223" s="211">
        <f>Q223*H223</f>
        <v>8.9999999999999998E-4</v>
      </c>
      <c r="S223" s="211">
        <v>0</v>
      </c>
      <c r="T223" s="212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13" t="s">
        <v>400</v>
      </c>
      <c r="AT223" s="213" t="s">
        <v>223</v>
      </c>
      <c r="AU223" s="213" t="s">
        <v>87</v>
      </c>
      <c r="AY223" s="16" t="s">
        <v>129</v>
      </c>
      <c r="BE223" s="214">
        <f>IF(N223="základní",J223,0)</f>
        <v>0</v>
      </c>
      <c r="BF223" s="214">
        <f>IF(N223="snížená",J223,0)</f>
        <v>0</v>
      </c>
      <c r="BG223" s="214">
        <f>IF(N223="zákl. přenesená",J223,0)</f>
        <v>0</v>
      </c>
      <c r="BH223" s="214">
        <f>IF(N223="sníž. přenesená",J223,0)</f>
        <v>0</v>
      </c>
      <c r="BI223" s="214">
        <f>IF(N223="nulová",J223,0)</f>
        <v>0</v>
      </c>
      <c r="BJ223" s="16" t="s">
        <v>85</v>
      </c>
      <c r="BK223" s="214">
        <f>ROUND(I223*H223,2)</f>
        <v>0</v>
      </c>
      <c r="BL223" s="16" t="s">
        <v>401</v>
      </c>
      <c r="BM223" s="213" t="s">
        <v>735</v>
      </c>
    </row>
    <row r="224" spans="1:65" s="2" customFormat="1" ht="16.5" customHeight="1">
      <c r="A224" s="33"/>
      <c r="B224" s="34"/>
      <c r="C224" s="232" t="s">
        <v>736</v>
      </c>
      <c r="D224" s="232" t="s">
        <v>223</v>
      </c>
      <c r="E224" s="233" t="s">
        <v>737</v>
      </c>
      <c r="F224" s="234" t="s">
        <v>738</v>
      </c>
      <c r="G224" s="235" t="s">
        <v>209</v>
      </c>
      <c r="H224" s="236">
        <v>2</v>
      </c>
      <c r="I224" s="237"/>
      <c r="J224" s="238">
        <f>ROUND(I224*H224,2)</f>
        <v>0</v>
      </c>
      <c r="K224" s="234" t="s">
        <v>1</v>
      </c>
      <c r="L224" s="239"/>
      <c r="M224" s="240" t="s">
        <v>1</v>
      </c>
      <c r="N224" s="241" t="s">
        <v>42</v>
      </c>
      <c r="O224" s="70"/>
      <c r="P224" s="211">
        <f>O224*H224</f>
        <v>0</v>
      </c>
      <c r="Q224" s="211">
        <v>8.9999999999999998E-4</v>
      </c>
      <c r="R224" s="211">
        <f>Q224*H224</f>
        <v>1.8E-3</v>
      </c>
      <c r="S224" s="211">
        <v>0</v>
      </c>
      <c r="T224" s="212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213" t="s">
        <v>400</v>
      </c>
      <c r="AT224" s="213" t="s">
        <v>223</v>
      </c>
      <c r="AU224" s="213" t="s">
        <v>87</v>
      </c>
      <c r="AY224" s="16" t="s">
        <v>129</v>
      </c>
      <c r="BE224" s="214">
        <f>IF(N224="základní",J224,0)</f>
        <v>0</v>
      </c>
      <c r="BF224" s="214">
        <f>IF(N224="snížená",J224,0)</f>
        <v>0</v>
      </c>
      <c r="BG224" s="214">
        <f>IF(N224="zákl. přenesená",J224,0)</f>
        <v>0</v>
      </c>
      <c r="BH224" s="214">
        <f>IF(N224="sníž. přenesená",J224,0)</f>
        <v>0</v>
      </c>
      <c r="BI224" s="214">
        <f>IF(N224="nulová",J224,0)</f>
        <v>0</v>
      </c>
      <c r="BJ224" s="16" t="s">
        <v>85</v>
      </c>
      <c r="BK224" s="214">
        <f>ROUND(I224*H224,2)</f>
        <v>0</v>
      </c>
      <c r="BL224" s="16" t="s">
        <v>401</v>
      </c>
      <c r="BM224" s="213" t="s">
        <v>739</v>
      </c>
    </row>
    <row r="225" spans="1:65" s="2" customFormat="1" ht="16.5" customHeight="1">
      <c r="A225" s="33"/>
      <c r="B225" s="34"/>
      <c r="C225" s="202" t="s">
        <v>740</v>
      </c>
      <c r="D225" s="202" t="s">
        <v>132</v>
      </c>
      <c r="E225" s="203" t="s">
        <v>707</v>
      </c>
      <c r="F225" s="204" t="s">
        <v>708</v>
      </c>
      <c r="G225" s="205" t="s">
        <v>209</v>
      </c>
      <c r="H225" s="206">
        <v>3</v>
      </c>
      <c r="I225" s="207"/>
      <c r="J225" s="208">
        <f>ROUND(I225*H225,2)</f>
        <v>0</v>
      </c>
      <c r="K225" s="204" t="s">
        <v>1</v>
      </c>
      <c r="L225" s="38"/>
      <c r="M225" s="209" t="s">
        <v>1</v>
      </c>
      <c r="N225" s="210" t="s">
        <v>42</v>
      </c>
      <c r="O225" s="70"/>
      <c r="P225" s="211">
        <f>O225*H225</f>
        <v>0</v>
      </c>
      <c r="Q225" s="211">
        <v>0</v>
      </c>
      <c r="R225" s="211">
        <f>Q225*H225</f>
        <v>0</v>
      </c>
      <c r="S225" s="211">
        <v>0</v>
      </c>
      <c r="T225" s="212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213" t="s">
        <v>238</v>
      </c>
      <c r="AT225" s="213" t="s">
        <v>132</v>
      </c>
      <c r="AU225" s="213" t="s">
        <v>87</v>
      </c>
      <c r="AY225" s="16" t="s">
        <v>129</v>
      </c>
      <c r="BE225" s="214">
        <f>IF(N225="základní",J225,0)</f>
        <v>0</v>
      </c>
      <c r="BF225" s="214">
        <f>IF(N225="snížená",J225,0)</f>
        <v>0</v>
      </c>
      <c r="BG225" s="214">
        <f>IF(N225="zákl. přenesená",J225,0)</f>
        <v>0</v>
      </c>
      <c r="BH225" s="214">
        <f>IF(N225="sníž. přenesená",J225,0)</f>
        <v>0</v>
      </c>
      <c r="BI225" s="214">
        <f>IF(N225="nulová",J225,0)</f>
        <v>0</v>
      </c>
      <c r="BJ225" s="16" t="s">
        <v>85</v>
      </c>
      <c r="BK225" s="214">
        <f>ROUND(I225*H225,2)</f>
        <v>0</v>
      </c>
      <c r="BL225" s="16" t="s">
        <v>238</v>
      </c>
      <c r="BM225" s="213" t="s">
        <v>741</v>
      </c>
    </row>
    <row r="226" spans="1:65" s="2" customFormat="1" ht="19.5">
      <c r="A226" s="33"/>
      <c r="B226" s="34"/>
      <c r="C226" s="35"/>
      <c r="D226" s="222" t="s">
        <v>265</v>
      </c>
      <c r="E226" s="35"/>
      <c r="F226" s="242" t="s">
        <v>558</v>
      </c>
      <c r="G226" s="35"/>
      <c r="H226" s="35"/>
      <c r="I226" s="114"/>
      <c r="J226" s="35"/>
      <c r="K226" s="35"/>
      <c r="L226" s="38"/>
      <c r="M226" s="243"/>
      <c r="N226" s="244"/>
      <c r="O226" s="70"/>
      <c r="P226" s="70"/>
      <c r="Q226" s="70"/>
      <c r="R226" s="70"/>
      <c r="S226" s="70"/>
      <c r="T226" s="71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265</v>
      </c>
      <c r="AU226" s="16" t="s">
        <v>87</v>
      </c>
    </row>
    <row r="227" spans="1:65" s="2" customFormat="1" ht="16.5" customHeight="1">
      <c r="A227" s="33"/>
      <c r="B227" s="34"/>
      <c r="C227" s="232" t="s">
        <v>742</v>
      </c>
      <c r="D227" s="232" t="s">
        <v>223</v>
      </c>
      <c r="E227" s="233" t="s">
        <v>743</v>
      </c>
      <c r="F227" s="234" t="s">
        <v>712</v>
      </c>
      <c r="G227" s="235" t="s">
        <v>209</v>
      </c>
      <c r="H227" s="236">
        <v>1</v>
      </c>
      <c r="I227" s="237"/>
      <c r="J227" s="238">
        <f t="shared" ref="J227:J237" si="0">ROUND(I227*H227,2)</f>
        <v>0</v>
      </c>
      <c r="K227" s="234" t="s">
        <v>1</v>
      </c>
      <c r="L227" s="239"/>
      <c r="M227" s="240" t="s">
        <v>1</v>
      </c>
      <c r="N227" s="241" t="s">
        <v>42</v>
      </c>
      <c r="O227" s="70"/>
      <c r="P227" s="211">
        <f t="shared" ref="P227:P237" si="1">O227*H227</f>
        <v>0</v>
      </c>
      <c r="Q227" s="211">
        <v>8.9999999999999998E-4</v>
      </c>
      <c r="R227" s="211">
        <f t="shared" ref="R227:R237" si="2">Q227*H227</f>
        <v>8.9999999999999998E-4</v>
      </c>
      <c r="S227" s="211">
        <v>0</v>
      </c>
      <c r="T227" s="212">
        <f t="shared" ref="T227:T237" si="3"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213" t="s">
        <v>400</v>
      </c>
      <c r="AT227" s="213" t="s">
        <v>223</v>
      </c>
      <c r="AU227" s="213" t="s">
        <v>87</v>
      </c>
      <c r="AY227" s="16" t="s">
        <v>129</v>
      </c>
      <c r="BE227" s="214">
        <f t="shared" ref="BE227:BE237" si="4">IF(N227="základní",J227,0)</f>
        <v>0</v>
      </c>
      <c r="BF227" s="214">
        <f t="shared" ref="BF227:BF237" si="5">IF(N227="snížená",J227,0)</f>
        <v>0</v>
      </c>
      <c r="BG227" s="214">
        <f t="shared" ref="BG227:BG237" si="6">IF(N227="zákl. přenesená",J227,0)</f>
        <v>0</v>
      </c>
      <c r="BH227" s="214">
        <f t="shared" ref="BH227:BH237" si="7">IF(N227="sníž. přenesená",J227,0)</f>
        <v>0</v>
      </c>
      <c r="BI227" s="214">
        <f t="shared" ref="BI227:BI237" si="8">IF(N227="nulová",J227,0)</f>
        <v>0</v>
      </c>
      <c r="BJ227" s="16" t="s">
        <v>85</v>
      </c>
      <c r="BK227" s="214">
        <f t="shared" ref="BK227:BK237" si="9">ROUND(I227*H227,2)</f>
        <v>0</v>
      </c>
      <c r="BL227" s="16" t="s">
        <v>401</v>
      </c>
      <c r="BM227" s="213" t="s">
        <v>744</v>
      </c>
    </row>
    <row r="228" spans="1:65" s="2" customFormat="1" ht="16.5" customHeight="1">
      <c r="A228" s="33"/>
      <c r="B228" s="34"/>
      <c r="C228" s="232" t="s">
        <v>745</v>
      </c>
      <c r="D228" s="232" t="s">
        <v>223</v>
      </c>
      <c r="E228" s="233" t="s">
        <v>746</v>
      </c>
      <c r="F228" s="234" t="s">
        <v>716</v>
      </c>
      <c r="G228" s="235" t="s">
        <v>209</v>
      </c>
      <c r="H228" s="236">
        <v>1</v>
      </c>
      <c r="I228" s="237"/>
      <c r="J228" s="238">
        <f t="shared" si="0"/>
        <v>0</v>
      </c>
      <c r="K228" s="234" t="s">
        <v>1</v>
      </c>
      <c r="L228" s="239"/>
      <c r="M228" s="240" t="s">
        <v>1</v>
      </c>
      <c r="N228" s="241" t="s">
        <v>42</v>
      </c>
      <c r="O228" s="70"/>
      <c r="P228" s="211">
        <f t="shared" si="1"/>
        <v>0</v>
      </c>
      <c r="Q228" s="211">
        <v>8.9999999999999998E-4</v>
      </c>
      <c r="R228" s="211">
        <f t="shared" si="2"/>
        <v>8.9999999999999998E-4</v>
      </c>
      <c r="S228" s="211">
        <v>0</v>
      </c>
      <c r="T228" s="212">
        <f t="shared" si="3"/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13" t="s">
        <v>400</v>
      </c>
      <c r="AT228" s="213" t="s">
        <v>223</v>
      </c>
      <c r="AU228" s="213" t="s">
        <v>87</v>
      </c>
      <c r="AY228" s="16" t="s">
        <v>129</v>
      </c>
      <c r="BE228" s="214">
        <f t="shared" si="4"/>
        <v>0</v>
      </c>
      <c r="BF228" s="214">
        <f t="shared" si="5"/>
        <v>0</v>
      </c>
      <c r="BG228" s="214">
        <f t="shared" si="6"/>
        <v>0</v>
      </c>
      <c r="BH228" s="214">
        <f t="shared" si="7"/>
        <v>0</v>
      </c>
      <c r="BI228" s="214">
        <f t="shared" si="8"/>
        <v>0</v>
      </c>
      <c r="BJ228" s="16" t="s">
        <v>85</v>
      </c>
      <c r="BK228" s="214">
        <f t="shared" si="9"/>
        <v>0</v>
      </c>
      <c r="BL228" s="16" t="s">
        <v>401</v>
      </c>
      <c r="BM228" s="213" t="s">
        <v>747</v>
      </c>
    </row>
    <row r="229" spans="1:65" s="2" customFormat="1" ht="16.5" customHeight="1">
      <c r="A229" s="33"/>
      <c r="B229" s="34"/>
      <c r="C229" s="232" t="s">
        <v>748</v>
      </c>
      <c r="D229" s="232" t="s">
        <v>223</v>
      </c>
      <c r="E229" s="233" t="s">
        <v>749</v>
      </c>
      <c r="F229" s="234" t="s">
        <v>750</v>
      </c>
      <c r="G229" s="235" t="s">
        <v>209</v>
      </c>
      <c r="H229" s="236">
        <v>1</v>
      </c>
      <c r="I229" s="237"/>
      <c r="J229" s="238">
        <f t="shared" si="0"/>
        <v>0</v>
      </c>
      <c r="K229" s="234" t="s">
        <v>1</v>
      </c>
      <c r="L229" s="239"/>
      <c r="M229" s="240" t="s">
        <v>1</v>
      </c>
      <c r="N229" s="241" t="s">
        <v>42</v>
      </c>
      <c r="O229" s="70"/>
      <c r="P229" s="211">
        <f t="shared" si="1"/>
        <v>0</v>
      </c>
      <c r="Q229" s="211">
        <v>8.9999999999999998E-4</v>
      </c>
      <c r="R229" s="211">
        <f t="shared" si="2"/>
        <v>8.9999999999999998E-4</v>
      </c>
      <c r="S229" s="211">
        <v>0</v>
      </c>
      <c r="T229" s="212">
        <f t="shared" si="3"/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213" t="s">
        <v>400</v>
      </c>
      <c r="AT229" s="213" t="s">
        <v>223</v>
      </c>
      <c r="AU229" s="213" t="s">
        <v>87</v>
      </c>
      <c r="AY229" s="16" t="s">
        <v>129</v>
      </c>
      <c r="BE229" s="214">
        <f t="shared" si="4"/>
        <v>0</v>
      </c>
      <c r="BF229" s="214">
        <f t="shared" si="5"/>
        <v>0</v>
      </c>
      <c r="BG229" s="214">
        <f t="shared" si="6"/>
        <v>0</v>
      </c>
      <c r="BH229" s="214">
        <f t="shared" si="7"/>
        <v>0</v>
      </c>
      <c r="BI229" s="214">
        <f t="shared" si="8"/>
        <v>0</v>
      </c>
      <c r="BJ229" s="16" t="s">
        <v>85</v>
      </c>
      <c r="BK229" s="214">
        <f t="shared" si="9"/>
        <v>0</v>
      </c>
      <c r="BL229" s="16" t="s">
        <v>401</v>
      </c>
      <c r="BM229" s="213" t="s">
        <v>751</v>
      </c>
    </row>
    <row r="230" spans="1:65" s="2" customFormat="1" ht="16.5" customHeight="1">
      <c r="A230" s="33"/>
      <c r="B230" s="34"/>
      <c r="C230" s="202" t="s">
        <v>752</v>
      </c>
      <c r="D230" s="202" t="s">
        <v>132</v>
      </c>
      <c r="E230" s="203" t="s">
        <v>753</v>
      </c>
      <c r="F230" s="204" t="s">
        <v>754</v>
      </c>
      <c r="G230" s="205" t="s">
        <v>329</v>
      </c>
      <c r="H230" s="206">
        <v>228</v>
      </c>
      <c r="I230" s="207"/>
      <c r="J230" s="208">
        <f t="shared" si="0"/>
        <v>0</v>
      </c>
      <c r="K230" s="204" t="s">
        <v>1</v>
      </c>
      <c r="L230" s="38"/>
      <c r="M230" s="209" t="s">
        <v>1</v>
      </c>
      <c r="N230" s="210" t="s">
        <v>42</v>
      </c>
      <c r="O230" s="70"/>
      <c r="P230" s="211">
        <f t="shared" si="1"/>
        <v>0</v>
      </c>
      <c r="Q230" s="211">
        <v>0</v>
      </c>
      <c r="R230" s="211">
        <f t="shared" si="2"/>
        <v>0</v>
      </c>
      <c r="S230" s="211">
        <v>0</v>
      </c>
      <c r="T230" s="212">
        <f t="shared" si="3"/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213" t="s">
        <v>401</v>
      </c>
      <c r="AT230" s="213" t="s">
        <v>132</v>
      </c>
      <c r="AU230" s="213" t="s">
        <v>87</v>
      </c>
      <c r="AY230" s="16" t="s">
        <v>129</v>
      </c>
      <c r="BE230" s="214">
        <f t="shared" si="4"/>
        <v>0</v>
      </c>
      <c r="BF230" s="214">
        <f t="shared" si="5"/>
        <v>0</v>
      </c>
      <c r="BG230" s="214">
        <f t="shared" si="6"/>
        <v>0</v>
      </c>
      <c r="BH230" s="214">
        <f t="shared" si="7"/>
        <v>0</v>
      </c>
      <c r="BI230" s="214">
        <f t="shared" si="8"/>
        <v>0</v>
      </c>
      <c r="BJ230" s="16" t="s">
        <v>85</v>
      </c>
      <c r="BK230" s="214">
        <f t="shared" si="9"/>
        <v>0</v>
      </c>
      <c r="BL230" s="16" t="s">
        <v>401</v>
      </c>
      <c r="BM230" s="213" t="s">
        <v>755</v>
      </c>
    </row>
    <row r="231" spans="1:65" s="2" customFormat="1" ht="16.5" customHeight="1">
      <c r="A231" s="33"/>
      <c r="B231" s="34"/>
      <c r="C231" s="202" t="s">
        <v>756</v>
      </c>
      <c r="D231" s="202" t="s">
        <v>132</v>
      </c>
      <c r="E231" s="203" t="s">
        <v>757</v>
      </c>
      <c r="F231" s="204" t="s">
        <v>758</v>
      </c>
      <c r="G231" s="205" t="s">
        <v>135</v>
      </c>
      <c r="H231" s="206">
        <v>3</v>
      </c>
      <c r="I231" s="207"/>
      <c r="J231" s="208">
        <f t="shared" si="0"/>
        <v>0</v>
      </c>
      <c r="K231" s="204" t="s">
        <v>1</v>
      </c>
      <c r="L231" s="38"/>
      <c r="M231" s="209" t="s">
        <v>1</v>
      </c>
      <c r="N231" s="210" t="s">
        <v>42</v>
      </c>
      <c r="O231" s="70"/>
      <c r="P231" s="211">
        <f t="shared" si="1"/>
        <v>0</v>
      </c>
      <c r="Q231" s="211">
        <v>0</v>
      </c>
      <c r="R231" s="211">
        <f t="shared" si="2"/>
        <v>0</v>
      </c>
      <c r="S231" s="211">
        <v>0</v>
      </c>
      <c r="T231" s="212">
        <f t="shared" si="3"/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213" t="s">
        <v>401</v>
      </c>
      <c r="AT231" s="213" t="s">
        <v>132</v>
      </c>
      <c r="AU231" s="213" t="s">
        <v>87</v>
      </c>
      <c r="AY231" s="16" t="s">
        <v>129</v>
      </c>
      <c r="BE231" s="214">
        <f t="shared" si="4"/>
        <v>0</v>
      </c>
      <c r="BF231" s="214">
        <f t="shared" si="5"/>
        <v>0</v>
      </c>
      <c r="BG231" s="214">
        <f t="shared" si="6"/>
        <v>0</v>
      </c>
      <c r="BH231" s="214">
        <f t="shared" si="7"/>
        <v>0</v>
      </c>
      <c r="BI231" s="214">
        <f t="shared" si="8"/>
        <v>0</v>
      </c>
      <c r="BJ231" s="16" t="s">
        <v>85</v>
      </c>
      <c r="BK231" s="214">
        <f t="shared" si="9"/>
        <v>0</v>
      </c>
      <c r="BL231" s="16" t="s">
        <v>401</v>
      </c>
      <c r="BM231" s="213" t="s">
        <v>759</v>
      </c>
    </row>
    <row r="232" spans="1:65" s="2" customFormat="1" ht="16.5" customHeight="1">
      <c r="A232" s="33"/>
      <c r="B232" s="34"/>
      <c r="C232" s="202" t="s">
        <v>760</v>
      </c>
      <c r="D232" s="202" t="s">
        <v>132</v>
      </c>
      <c r="E232" s="203" t="s">
        <v>761</v>
      </c>
      <c r="F232" s="204" t="s">
        <v>762</v>
      </c>
      <c r="G232" s="205" t="s">
        <v>135</v>
      </c>
      <c r="H232" s="206">
        <v>3</v>
      </c>
      <c r="I232" s="207"/>
      <c r="J232" s="208">
        <f t="shared" si="0"/>
        <v>0</v>
      </c>
      <c r="K232" s="204" t="s">
        <v>1</v>
      </c>
      <c r="L232" s="38"/>
      <c r="M232" s="209" t="s">
        <v>1</v>
      </c>
      <c r="N232" s="210" t="s">
        <v>42</v>
      </c>
      <c r="O232" s="70"/>
      <c r="P232" s="211">
        <f t="shared" si="1"/>
        <v>0</v>
      </c>
      <c r="Q232" s="211">
        <v>0</v>
      </c>
      <c r="R232" s="211">
        <f t="shared" si="2"/>
        <v>0</v>
      </c>
      <c r="S232" s="211">
        <v>0</v>
      </c>
      <c r="T232" s="212">
        <f t="shared" si="3"/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213" t="s">
        <v>401</v>
      </c>
      <c r="AT232" s="213" t="s">
        <v>132</v>
      </c>
      <c r="AU232" s="213" t="s">
        <v>87</v>
      </c>
      <c r="AY232" s="16" t="s">
        <v>129</v>
      </c>
      <c r="BE232" s="214">
        <f t="shared" si="4"/>
        <v>0</v>
      </c>
      <c r="BF232" s="214">
        <f t="shared" si="5"/>
        <v>0</v>
      </c>
      <c r="BG232" s="214">
        <f t="shared" si="6"/>
        <v>0</v>
      </c>
      <c r="BH232" s="214">
        <f t="shared" si="7"/>
        <v>0</v>
      </c>
      <c r="BI232" s="214">
        <f t="shared" si="8"/>
        <v>0</v>
      </c>
      <c r="BJ232" s="16" t="s">
        <v>85</v>
      </c>
      <c r="BK232" s="214">
        <f t="shared" si="9"/>
        <v>0</v>
      </c>
      <c r="BL232" s="16" t="s">
        <v>401</v>
      </c>
      <c r="BM232" s="213" t="s">
        <v>763</v>
      </c>
    </row>
    <row r="233" spans="1:65" s="2" customFormat="1" ht="16.5" customHeight="1">
      <c r="A233" s="33"/>
      <c r="B233" s="34"/>
      <c r="C233" s="202" t="s">
        <v>764</v>
      </c>
      <c r="D233" s="202" t="s">
        <v>132</v>
      </c>
      <c r="E233" s="203" t="s">
        <v>765</v>
      </c>
      <c r="F233" s="204" t="s">
        <v>766</v>
      </c>
      <c r="G233" s="205" t="s">
        <v>135</v>
      </c>
      <c r="H233" s="206">
        <v>1</v>
      </c>
      <c r="I233" s="207"/>
      <c r="J233" s="208">
        <f t="shared" si="0"/>
        <v>0</v>
      </c>
      <c r="K233" s="204" t="s">
        <v>1</v>
      </c>
      <c r="L233" s="38"/>
      <c r="M233" s="209" t="s">
        <v>1</v>
      </c>
      <c r="N233" s="210" t="s">
        <v>42</v>
      </c>
      <c r="O233" s="70"/>
      <c r="P233" s="211">
        <f t="shared" si="1"/>
        <v>0</v>
      </c>
      <c r="Q233" s="211">
        <v>0</v>
      </c>
      <c r="R233" s="211">
        <f t="shared" si="2"/>
        <v>0</v>
      </c>
      <c r="S233" s="211">
        <v>0</v>
      </c>
      <c r="T233" s="212">
        <f t="shared" si="3"/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213" t="s">
        <v>401</v>
      </c>
      <c r="AT233" s="213" t="s">
        <v>132</v>
      </c>
      <c r="AU233" s="213" t="s">
        <v>87</v>
      </c>
      <c r="AY233" s="16" t="s">
        <v>129</v>
      </c>
      <c r="BE233" s="214">
        <f t="shared" si="4"/>
        <v>0</v>
      </c>
      <c r="BF233" s="214">
        <f t="shared" si="5"/>
        <v>0</v>
      </c>
      <c r="BG233" s="214">
        <f t="shared" si="6"/>
        <v>0</v>
      </c>
      <c r="BH233" s="214">
        <f t="shared" si="7"/>
        <v>0</v>
      </c>
      <c r="BI233" s="214">
        <f t="shared" si="8"/>
        <v>0</v>
      </c>
      <c r="BJ233" s="16" t="s">
        <v>85</v>
      </c>
      <c r="BK233" s="214">
        <f t="shared" si="9"/>
        <v>0</v>
      </c>
      <c r="BL233" s="16" t="s">
        <v>401</v>
      </c>
      <c r="BM233" s="213" t="s">
        <v>767</v>
      </c>
    </row>
    <row r="234" spans="1:65" s="2" customFormat="1" ht="16.5" customHeight="1">
      <c r="A234" s="33"/>
      <c r="B234" s="34"/>
      <c r="C234" s="202" t="s">
        <v>768</v>
      </c>
      <c r="D234" s="202" t="s">
        <v>132</v>
      </c>
      <c r="E234" s="203" t="s">
        <v>769</v>
      </c>
      <c r="F234" s="204" t="s">
        <v>272</v>
      </c>
      <c r="G234" s="205" t="s">
        <v>135</v>
      </c>
      <c r="H234" s="206">
        <v>1</v>
      </c>
      <c r="I234" s="207"/>
      <c r="J234" s="208">
        <f t="shared" si="0"/>
        <v>0</v>
      </c>
      <c r="K234" s="204" t="s">
        <v>1</v>
      </c>
      <c r="L234" s="38"/>
      <c r="M234" s="209" t="s">
        <v>1</v>
      </c>
      <c r="N234" s="210" t="s">
        <v>42</v>
      </c>
      <c r="O234" s="70"/>
      <c r="P234" s="211">
        <f t="shared" si="1"/>
        <v>0</v>
      </c>
      <c r="Q234" s="211">
        <v>0</v>
      </c>
      <c r="R234" s="211">
        <f t="shared" si="2"/>
        <v>0</v>
      </c>
      <c r="S234" s="211">
        <v>0</v>
      </c>
      <c r="T234" s="212">
        <f t="shared" si="3"/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213" t="s">
        <v>401</v>
      </c>
      <c r="AT234" s="213" t="s">
        <v>132</v>
      </c>
      <c r="AU234" s="213" t="s">
        <v>87</v>
      </c>
      <c r="AY234" s="16" t="s">
        <v>129</v>
      </c>
      <c r="BE234" s="214">
        <f t="shared" si="4"/>
        <v>0</v>
      </c>
      <c r="BF234" s="214">
        <f t="shared" si="5"/>
        <v>0</v>
      </c>
      <c r="BG234" s="214">
        <f t="shared" si="6"/>
        <v>0</v>
      </c>
      <c r="BH234" s="214">
        <f t="shared" si="7"/>
        <v>0</v>
      </c>
      <c r="BI234" s="214">
        <f t="shared" si="8"/>
        <v>0</v>
      </c>
      <c r="BJ234" s="16" t="s">
        <v>85</v>
      </c>
      <c r="BK234" s="214">
        <f t="shared" si="9"/>
        <v>0</v>
      </c>
      <c r="BL234" s="16" t="s">
        <v>401</v>
      </c>
      <c r="BM234" s="213" t="s">
        <v>770</v>
      </c>
    </row>
    <row r="235" spans="1:65" s="2" customFormat="1" ht="16.5" customHeight="1">
      <c r="A235" s="33"/>
      <c r="B235" s="34"/>
      <c r="C235" s="202" t="s">
        <v>771</v>
      </c>
      <c r="D235" s="202" t="s">
        <v>132</v>
      </c>
      <c r="E235" s="203" t="s">
        <v>772</v>
      </c>
      <c r="F235" s="204" t="s">
        <v>773</v>
      </c>
      <c r="G235" s="205" t="s">
        <v>135</v>
      </c>
      <c r="H235" s="206">
        <v>1</v>
      </c>
      <c r="I235" s="207"/>
      <c r="J235" s="208">
        <f t="shared" si="0"/>
        <v>0</v>
      </c>
      <c r="K235" s="204" t="s">
        <v>1</v>
      </c>
      <c r="L235" s="38"/>
      <c r="M235" s="209" t="s">
        <v>1</v>
      </c>
      <c r="N235" s="210" t="s">
        <v>42</v>
      </c>
      <c r="O235" s="70"/>
      <c r="P235" s="211">
        <f t="shared" si="1"/>
        <v>0</v>
      </c>
      <c r="Q235" s="211">
        <v>0</v>
      </c>
      <c r="R235" s="211">
        <f t="shared" si="2"/>
        <v>0</v>
      </c>
      <c r="S235" s="211">
        <v>0</v>
      </c>
      <c r="T235" s="212">
        <f t="shared" si="3"/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213" t="s">
        <v>401</v>
      </c>
      <c r="AT235" s="213" t="s">
        <v>132</v>
      </c>
      <c r="AU235" s="213" t="s">
        <v>87</v>
      </c>
      <c r="AY235" s="16" t="s">
        <v>129</v>
      </c>
      <c r="BE235" s="214">
        <f t="shared" si="4"/>
        <v>0</v>
      </c>
      <c r="BF235" s="214">
        <f t="shared" si="5"/>
        <v>0</v>
      </c>
      <c r="BG235" s="214">
        <f t="shared" si="6"/>
        <v>0</v>
      </c>
      <c r="BH235" s="214">
        <f t="shared" si="7"/>
        <v>0</v>
      </c>
      <c r="BI235" s="214">
        <f t="shared" si="8"/>
        <v>0</v>
      </c>
      <c r="BJ235" s="16" t="s">
        <v>85</v>
      </c>
      <c r="BK235" s="214">
        <f t="shared" si="9"/>
        <v>0</v>
      </c>
      <c r="BL235" s="16" t="s">
        <v>401</v>
      </c>
      <c r="BM235" s="213" t="s">
        <v>774</v>
      </c>
    </row>
    <row r="236" spans="1:65" s="2" customFormat="1" ht="16.5" customHeight="1">
      <c r="A236" s="33"/>
      <c r="B236" s="34"/>
      <c r="C236" s="202" t="s">
        <v>775</v>
      </c>
      <c r="D236" s="202" t="s">
        <v>132</v>
      </c>
      <c r="E236" s="203" t="s">
        <v>776</v>
      </c>
      <c r="F236" s="204" t="s">
        <v>777</v>
      </c>
      <c r="G236" s="205" t="s">
        <v>209</v>
      </c>
      <c r="H236" s="206">
        <v>16</v>
      </c>
      <c r="I236" s="207"/>
      <c r="J236" s="208">
        <f t="shared" si="0"/>
        <v>0</v>
      </c>
      <c r="K236" s="204" t="s">
        <v>1</v>
      </c>
      <c r="L236" s="38"/>
      <c r="M236" s="209" t="s">
        <v>1</v>
      </c>
      <c r="N236" s="210" t="s">
        <v>42</v>
      </c>
      <c r="O236" s="70"/>
      <c r="P236" s="211">
        <f t="shared" si="1"/>
        <v>0</v>
      </c>
      <c r="Q236" s="211">
        <v>0</v>
      </c>
      <c r="R236" s="211">
        <f t="shared" si="2"/>
        <v>0</v>
      </c>
      <c r="S236" s="211">
        <v>0</v>
      </c>
      <c r="T236" s="212">
        <f t="shared" si="3"/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13" t="s">
        <v>401</v>
      </c>
      <c r="AT236" s="213" t="s">
        <v>132</v>
      </c>
      <c r="AU236" s="213" t="s">
        <v>87</v>
      </c>
      <c r="AY236" s="16" t="s">
        <v>129</v>
      </c>
      <c r="BE236" s="214">
        <f t="shared" si="4"/>
        <v>0</v>
      </c>
      <c r="BF236" s="214">
        <f t="shared" si="5"/>
        <v>0</v>
      </c>
      <c r="BG236" s="214">
        <f t="shared" si="6"/>
        <v>0</v>
      </c>
      <c r="BH236" s="214">
        <f t="shared" si="7"/>
        <v>0</v>
      </c>
      <c r="BI236" s="214">
        <f t="shared" si="8"/>
        <v>0</v>
      </c>
      <c r="BJ236" s="16" t="s">
        <v>85</v>
      </c>
      <c r="BK236" s="214">
        <f t="shared" si="9"/>
        <v>0</v>
      </c>
      <c r="BL236" s="16" t="s">
        <v>401</v>
      </c>
      <c r="BM236" s="213" t="s">
        <v>778</v>
      </c>
    </row>
    <row r="237" spans="1:65" s="2" customFormat="1" ht="16.5" customHeight="1">
      <c r="A237" s="33"/>
      <c r="B237" s="34"/>
      <c r="C237" s="202" t="s">
        <v>779</v>
      </c>
      <c r="D237" s="202" t="s">
        <v>132</v>
      </c>
      <c r="E237" s="203" t="s">
        <v>780</v>
      </c>
      <c r="F237" s="204" t="s">
        <v>531</v>
      </c>
      <c r="G237" s="205" t="s">
        <v>135</v>
      </c>
      <c r="H237" s="206">
        <v>1</v>
      </c>
      <c r="I237" s="207"/>
      <c r="J237" s="208">
        <f t="shared" si="0"/>
        <v>0</v>
      </c>
      <c r="K237" s="204" t="s">
        <v>1</v>
      </c>
      <c r="L237" s="38"/>
      <c r="M237" s="209" t="s">
        <v>1</v>
      </c>
      <c r="N237" s="210" t="s">
        <v>42</v>
      </c>
      <c r="O237" s="70"/>
      <c r="P237" s="211">
        <f t="shared" si="1"/>
        <v>0</v>
      </c>
      <c r="Q237" s="211">
        <v>0</v>
      </c>
      <c r="R237" s="211">
        <f t="shared" si="2"/>
        <v>0</v>
      </c>
      <c r="S237" s="211">
        <v>0</v>
      </c>
      <c r="T237" s="212">
        <f t="shared" si="3"/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213" t="s">
        <v>401</v>
      </c>
      <c r="AT237" s="213" t="s">
        <v>132</v>
      </c>
      <c r="AU237" s="213" t="s">
        <v>87</v>
      </c>
      <c r="AY237" s="16" t="s">
        <v>129</v>
      </c>
      <c r="BE237" s="214">
        <f t="shared" si="4"/>
        <v>0</v>
      </c>
      <c r="BF237" s="214">
        <f t="shared" si="5"/>
        <v>0</v>
      </c>
      <c r="BG237" s="214">
        <f t="shared" si="6"/>
        <v>0</v>
      </c>
      <c r="BH237" s="214">
        <f t="shared" si="7"/>
        <v>0</v>
      </c>
      <c r="BI237" s="214">
        <f t="shared" si="8"/>
        <v>0</v>
      </c>
      <c r="BJ237" s="16" t="s">
        <v>85</v>
      </c>
      <c r="BK237" s="214">
        <f t="shared" si="9"/>
        <v>0</v>
      </c>
      <c r="BL237" s="16" t="s">
        <v>401</v>
      </c>
      <c r="BM237" s="213" t="s">
        <v>781</v>
      </c>
    </row>
    <row r="238" spans="1:65" s="2" customFormat="1" ht="29.25">
      <c r="A238" s="33"/>
      <c r="B238" s="34"/>
      <c r="C238" s="35"/>
      <c r="D238" s="222" t="s">
        <v>265</v>
      </c>
      <c r="E238" s="35"/>
      <c r="F238" s="242" t="s">
        <v>386</v>
      </c>
      <c r="G238" s="35"/>
      <c r="H238" s="35"/>
      <c r="I238" s="114"/>
      <c r="J238" s="35"/>
      <c r="K238" s="35"/>
      <c r="L238" s="38"/>
      <c r="M238" s="257"/>
      <c r="N238" s="258"/>
      <c r="O238" s="217"/>
      <c r="P238" s="217"/>
      <c r="Q238" s="217"/>
      <c r="R238" s="217"/>
      <c r="S238" s="217"/>
      <c r="T238" s="259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265</v>
      </c>
      <c r="AU238" s="16" t="s">
        <v>87</v>
      </c>
    </row>
    <row r="239" spans="1:65" s="2" customFormat="1" ht="6.95" customHeight="1">
      <c r="A239" s="33"/>
      <c r="B239" s="53"/>
      <c r="C239" s="54"/>
      <c r="D239" s="54"/>
      <c r="E239" s="54"/>
      <c r="F239" s="54"/>
      <c r="G239" s="54"/>
      <c r="H239" s="54"/>
      <c r="I239" s="151"/>
      <c r="J239" s="54"/>
      <c r="K239" s="54"/>
      <c r="L239" s="38"/>
      <c r="M239" s="33"/>
      <c r="O239" s="33"/>
      <c r="P239" s="33"/>
      <c r="Q239" s="33"/>
      <c r="R239" s="33"/>
      <c r="S239" s="33"/>
      <c r="T239" s="3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</row>
  </sheetData>
  <sheetProtection algorithmName="SHA-512" hashValue="wOcBOX7p2d+TpVoTBd69NMkA1PUjCV8F6oKVRm2i9DWH77Iy3HEy4zsKu7Y29clVsrt+A1WJfHluKoCFX+0C7g==" saltValue="VtawXT6TI4a9AlUTGvieAakPKPYTM32M+SafVGoPdCGuVwTJp4FPIUaOrXoZwgVzID2Qu1YsC1xn1ZEYwrxcJQ==" spinCount="100000" sheet="1" objects="1" scenarios="1" formatColumns="0" formatRows="0" autoFilter="0"/>
  <autoFilter ref="C117:K238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01 - VEDLEJŠÍ A OSTATNÍ N...</vt:lpstr>
      <vt:lpstr>02 - STAVEBNÍ PRÁCE</vt:lpstr>
      <vt:lpstr>03 - ZDRAVOTECHNIKA</vt:lpstr>
      <vt:lpstr>04 - ELEKTROINSTALACE</vt:lpstr>
      <vt:lpstr>05 - CHLAZENÍ</vt:lpstr>
      <vt:lpstr>'01 - VEDLEJŠÍ A OSTATNÍ N...'!Názvy_tisku</vt:lpstr>
      <vt:lpstr>'02 - STAVEBNÍ PRÁCE'!Názvy_tisku</vt:lpstr>
      <vt:lpstr>'03 - ZDRAVOTECHNIKA'!Názvy_tisku</vt:lpstr>
      <vt:lpstr>'04 - ELEKTROINSTALACE'!Názvy_tisku</vt:lpstr>
      <vt:lpstr>'05 - CHLAZENÍ'!Názvy_tisku</vt:lpstr>
      <vt:lpstr>'Rekapitulace stavby'!Názvy_tisku</vt:lpstr>
      <vt:lpstr>'01 - VEDLEJŠÍ A OSTATNÍ N...'!Oblast_tisku</vt:lpstr>
      <vt:lpstr>'02 - STAVEBNÍ PRÁCE'!Oblast_tisku</vt:lpstr>
      <vt:lpstr>'03 - ZDRAVOTECHNIKA'!Oblast_tisku</vt:lpstr>
      <vt:lpstr>'04 - ELEKTROINSTALACE'!Oblast_tisku</vt:lpstr>
      <vt:lpstr>'05 - CHLAZENÍ'!Oblast_tisku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LAPTOP-428MKG5O\Vladimír</dc:creator>
  <cp:lastModifiedBy>Windows User</cp:lastModifiedBy>
  <dcterms:created xsi:type="dcterms:W3CDTF">2020-03-10T10:01:48Z</dcterms:created>
  <dcterms:modified xsi:type="dcterms:W3CDTF">2020-03-10T10:05:43Z</dcterms:modified>
</cp:coreProperties>
</file>